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68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PRIHODA'!$2:$2</definedName>
    <definedName name="_xlnm.Print_Titles" localSheetId="2">'PLAN RASHODA I IZDATAKA'!$2:$4</definedName>
    <definedName name="_xlnm.Print_Area" localSheetId="0">'OPĆI DIO'!$A$1:$H$27</definedName>
    <definedName name="_xlnm.Print_Area" localSheetId="1">'PLAN PRIHODA'!$A$1:$G$52</definedName>
  </definedNames>
  <calcPr fullCalcOnLoad="1"/>
</workbook>
</file>

<file path=xl/sharedStrings.xml><?xml version="1.0" encoding="utf-8"?>
<sst xmlns="http://schemas.openxmlformats.org/spreadsheetml/2006/main" count="237" uniqueCount="137">
  <si>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</si>
  <si>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</si>
  <si>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</si>
  <si>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</si>
  <si>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</si>
  <si>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</si>
  <si>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</si>
  <si>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</si>
  <si>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</si>
  <si>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</si>
  <si>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</si>
  <si>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</si>
  <si>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</si>
  <si>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</si>
  <si>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</si>
  <si>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</si>
  <si>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</si>
  <si>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</si>
  <si>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</si>
  <si>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</si>
  <si>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</si>
  <si>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</si>
  <si>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</si>
  <si>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</si>
  <si>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</si>
  <si>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</si>
  <si>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</si>
  <si>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</si>
  <si>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</si>
  <si>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</si>
  <si>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</si>
  <si>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</si>
  <si>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</si>
  <si>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</si>
  <si>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</si>
  <si>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</si>
  <si>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2017.</t>
  </si>
  <si>
    <t>2018.</t>
  </si>
  <si>
    <t>Ukupno prihodi i primici za 2017.</t>
  </si>
  <si>
    <t>Ukupno prihodi i primici za 2018.</t>
  </si>
  <si>
    <t>PROJEKCIJA PLANA ZA 2018.</t>
  </si>
  <si>
    <t>Službena putovanja</t>
  </si>
  <si>
    <t>Stručno usavršavanje zaposlenika</t>
  </si>
  <si>
    <t>Decentralizirani prihodi</t>
  </si>
  <si>
    <t>Uredski materijal i ostali materijalni rashodi</t>
  </si>
  <si>
    <t>Benzin</t>
  </si>
  <si>
    <t>Materijal i dijelovi za tekuće i investicijsko održavanje</t>
  </si>
  <si>
    <t>Sitni inventar i auto gume</t>
  </si>
  <si>
    <t>Usluge telefona, pošte i prijevoza</t>
  </si>
  <si>
    <t>Usluge tekućeg održavanja</t>
  </si>
  <si>
    <t>Usluge promidžbe i informiranja</t>
  </si>
  <si>
    <t>Komunalne usluge iz opsega</t>
  </si>
  <si>
    <t>Zdravstvene i veterinarske usluge</t>
  </si>
  <si>
    <t>Intelektualne i osobne usluge</t>
  </si>
  <si>
    <t>Računalne usluge</t>
  </si>
  <si>
    <t>Ostale usluge</t>
  </si>
  <si>
    <t>Premije osiguranja</t>
  </si>
  <si>
    <t>Reprezentacija</t>
  </si>
  <si>
    <t>Članarine</t>
  </si>
  <si>
    <t>Pristojbe i naknade</t>
  </si>
  <si>
    <t>Bankarske usluge i usluge platnog prometa</t>
  </si>
  <si>
    <t>Zatezne kamate</t>
  </si>
  <si>
    <t>Program: OSNOVNO ŠKOLSTVO</t>
  </si>
  <si>
    <t>Naziv aktivnosti: Redovna djelatnost unutar opsega</t>
  </si>
  <si>
    <t>Naziv aktivnosti: Redovna djelatnost van opsega</t>
  </si>
  <si>
    <t>A100001</t>
  </si>
  <si>
    <t>A100002</t>
  </si>
  <si>
    <t>Energija</t>
  </si>
  <si>
    <t>Pedagoška dokumentacija</t>
  </si>
  <si>
    <t>Prijevoz učenika</t>
  </si>
  <si>
    <t>Komunalne usluge</t>
  </si>
  <si>
    <t>A100003</t>
  </si>
  <si>
    <t>Naziv aktivnosti: Ulaganje u održavanje školskih objekata i opremu</t>
  </si>
  <si>
    <t>A100006</t>
  </si>
  <si>
    <t>Doprinosi za obvezno zdravstveno osiguranje</t>
  </si>
  <si>
    <t>Program: ZDRAVSTVO I SOCIJALNA SKRB</t>
  </si>
  <si>
    <t>Naziv aktivnosti:Socijalna skrb</t>
  </si>
  <si>
    <t>Prihodi proračunskih korisnika - vlastiti prihodi</t>
  </si>
  <si>
    <t>Prihodi proračunskih korisnika - Prihodi za posebne namjene</t>
  </si>
  <si>
    <t>Materijal i sirovine</t>
  </si>
  <si>
    <t>Dodatna ulaganja na građevinskim objektima</t>
  </si>
  <si>
    <t>Uredski mat.i ostali mat. rashodi</t>
  </si>
  <si>
    <t>Usluge prijevoza</t>
  </si>
  <si>
    <t>Sitan inventar</t>
  </si>
  <si>
    <t>Rashodi za nabavu dugotrajne imovine</t>
  </si>
  <si>
    <t>Oprema i tehnička pomagala</t>
  </si>
  <si>
    <t>PRORAČUNSKI KORISNIK:               OŠ Zvonimira Franka, Kutina</t>
  </si>
  <si>
    <t>Usluge- tekuće održ. I hitne intervencije</t>
  </si>
  <si>
    <t>Zdravstvene usluge i HACCP</t>
  </si>
  <si>
    <t>Investicijsko održavanje</t>
  </si>
  <si>
    <t xml:space="preserve">Premije osiguranja </t>
  </si>
  <si>
    <t>Materijal i dijelovi.za tek.i inv.održavanje</t>
  </si>
  <si>
    <t>Tekuće pomoći proračunskim korisnicima iz proračuna koji im nije nadležan</t>
  </si>
  <si>
    <t>OSNOVNA ŠKOLA ZVONIMIRA FRANKA, KUTINA</t>
  </si>
  <si>
    <t>Službena, radna i zaštit. odjeća i obuća</t>
  </si>
  <si>
    <t>Računovođa:</t>
  </si>
  <si>
    <t>Ravnatelj škole.</t>
  </si>
  <si>
    <t>Lidija Krmek</t>
  </si>
  <si>
    <t>Naknade za prijevoz na posao i s posla</t>
  </si>
  <si>
    <t>Naziv aktivnosti: Odjel učenika s posebnimm potrebama-MZOS</t>
  </si>
  <si>
    <t>Naziv aktivnosti: Plaće i naknade zaposlenima-MZOS</t>
  </si>
  <si>
    <t>Ravnatelj škole:</t>
  </si>
  <si>
    <t>Dodatna ulaganja na građevinskim objektima-izmjena podnih i zidnih obloga u blagovaonici i kuhinji škole</t>
  </si>
  <si>
    <t>Prijedlog plana 
za 2017.</t>
  </si>
  <si>
    <t>Projekcija plana
za 2018.</t>
  </si>
  <si>
    <t>Projekcija plana 
za 2019.</t>
  </si>
  <si>
    <t>2019.</t>
  </si>
  <si>
    <t>Ukupno prihodi i primici za 2019.</t>
  </si>
  <si>
    <t>Dodatna ulaganja na građevinskim  objektima</t>
  </si>
  <si>
    <t>Naknada za prijevoz na posao i s posla</t>
  </si>
  <si>
    <t>Plaće pomoćnika u nastavi (bruto)</t>
  </si>
  <si>
    <t>Sufinanc. prehrane učenika- SMŽ</t>
  </si>
  <si>
    <t xml:space="preserve">Sufinanciranje prehrane učenika-Projekt min.socijalne politike i mladih </t>
  </si>
  <si>
    <t>PRIJEDLOG PLANA ZA 2017.</t>
  </si>
  <si>
    <t>PROJEKCIJA PLANA ZA 2019.</t>
  </si>
  <si>
    <t>Vlastiti prihodi</t>
  </si>
  <si>
    <t>Prihodi za posebne namjene</t>
  </si>
  <si>
    <t>Prihodi od nefin.imovine i nadoknade šteta s osnove osiguranja</t>
  </si>
  <si>
    <t>Naknada zbog nezapošljav. invalida</t>
  </si>
  <si>
    <t>Pomoći proračunskim korisnicima    iz proračuna koji im nije nadležan, ministarstva,fondovi, županija</t>
  </si>
  <si>
    <t>Plaća za produženi boravak</t>
  </si>
  <si>
    <t>Doprinosi na plaću-produženi boravak</t>
  </si>
  <si>
    <t>Doprinosi na plaću-pomoćnici</t>
  </si>
  <si>
    <t>Uredski materijal i ostali mat.rashodi</t>
  </si>
  <si>
    <t>Rashodi za materijal i energiju-preh.uč.</t>
  </si>
  <si>
    <t>Prihodi proračunskih korisnika - ŠKOLE</t>
  </si>
  <si>
    <t>Sistematski pregledi zaposlenika</t>
  </si>
  <si>
    <t>DECENTRALIZIRANI PRIHODI</t>
  </si>
  <si>
    <t>KOMUNALNA NAKNADA</t>
  </si>
  <si>
    <t>Rashodi za suluge</t>
  </si>
  <si>
    <t>Kutina, 1.12.2016. g.</t>
  </si>
  <si>
    <t xml:space="preserve">  Dario Duda, prof.</t>
  </si>
  <si>
    <t xml:space="preserve">   Dario Duda, prof.</t>
  </si>
  <si>
    <t xml:space="preserve">    Dario Duda, prof.</t>
  </si>
  <si>
    <t>PLAN PRIHODA I PRIMITAKA</t>
  </si>
  <si>
    <t xml:space="preserve">         FINANCIJSKI PLAN OŠ ZVONIMIRA FRANKA, KUTINA ZA 2017. G                                                I PROJEKCIJE PLANA ZA 2018. I 2019.G.</t>
  </si>
  <si>
    <t>PLAN PRIHODA I IZDATAKA ZA 2017.G. I PROJEKCIJE ZA 2018. I 2019.G.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</si>
</sst>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</numFmts>
  <fonts count="6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17" fillId="34" borderId="7" applyNumberFormat="0" applyAlignment="0" applyProtection="0"/>
    <xf numFmtId="0" fontId="50" fillId="42" borderId="8" applyNumberFormat="0" applyAlignment="0" applyProtection="0"/>
    <xf numFmtId="0" fontId="15" fillId="0" borderId="9" applyNumberFormat="0" applyFill="0" applyAlignment="0" applyProtection="0"/>
    <xf numFmtId="0" fontId="51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5" fillId="44" borderId="0" applyNumberFormat="0" applyBorder="0" applyAlignment="0" applyProtection="0"/>
    <xf numFmtId="9" fontId="1" fillId="0" borderId="0" applyFont="0" applyFill="0" applyBorder="0" applyAlignment="0" applyProtection="0"/>
    <xf numFmtId="0" fontId="56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7" fillId="45" borderId="14" applyNumberFormat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84">
    <xf numFmtId="0" fontId="0" fillId="0" borderId="0" xfId="0" applyNumberFormat="1" applyFill="1" applyBorder="1" applyAlignment="1" applyProtection="1">
      <alignment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1" fontId="22" fillId="0" borderId="18" xfId="0" applyNumberFormat="1" applyFont="1" applyBorder="1" applyAlignment="1">
      <alignment wrapText="1"/>
    </xf>
    <xf numFmtId="3" fontId="21" fillId="0" borderId="19" xfId="0" applyNumberFormat="1" applyFont="1" applyBorder="1" applyAlignment="1">
      <alignment/>
    </xf>
    <xf numFmtId="3" fontId="21" fillId="0" borderId="18" xfId="0" applyNumberFormat="1" applyFont="1" applyBorder="1" applyAlignment="1">
      <alignment/>
    </xf>
    <xf numFmtId="3" fontId="21" fillId="0" borderId="2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7" xfId="0" applyFont="1" applyBorder="1" applyAlignment="1" quotePrefix="1">
      <alignment horizontal="left" vertical="center" wrapText="1"/>
    </xf>
    <xf numFmtId="0" fontId="30" fillId="0" borderId="17" xfId="0" applyFont="1" applyBorder="1" applyAlignment="1" quotePrefix="1">
      <alignment horizontal="center" vertical="center" wrapText="1"/>
    </xf>
    <xf numFmtId="0" fontId="27" fillId="0" borderId="17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1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center" wrapText="1"/>
    </xf>
    <xf numFmtId="0" fontId="34" fillId="0" borderId="17" xfId="0" applyNumberFormat="1" applyFont="1" applyFill="1" applyBorder="1" applyAlignment="1" applyProtection="1" quotePrefix="1">
      <alignment horizontal="left"/>
      <protection/>
    </xf>
    <xf numFmtId="0" fontId="27" fillId="0" borderId="22" xfId="0" applyNumberFormat="1" applyFont="1" applyFill="1" applyBorder="1" applyAlignment="1" applyProtection="1">
      <alignment horizontal="center" wrapText="1"/>
      <protection/>
    </xf>
    <xf numFmtId="0" fontId="27" fillId="0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Font="1" applyBorder="1" applyAlignment="1">
      <alignment horizontal="center" vertical="center" wrapText="1"/>
    </xf>
    <xf numFmtId="3" fontId="34" fillId="0" borderId="22" xfId="0" applyNumberFormat="1" applyFont="1" applyBorder="1" applyAlignment="1">
      <alignment horizontal="right"/>
    </xf>
    <xf numFmtId="3" fontId="34" fillId="0" borderId="22" xfId="0" applyNumberFormat="1" applyFont="1" applyFill="1" applyBorder="1" applyAlignment="1" applyProtection="1">
      <alignment horizontal="righ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3" fontId="34" fillId="0" borderId="21" xfId="0" applyNumberFormat="1" applyFont="1" applyBorder="1" applyAlignment="1">
      <alignment horizontal="right"/>
    </xf>
    <xf numFmtId="0" fontId="34" fillId="0" borderId="17" xfId="0" applyFont="1" applyBorder="1" applyAlignment="1" quotePrefix="1">
      <alignment horizontal="left"/>
    </xf>
    <xf numFmtId="0" fontId="34" fillId="0" borderId="17" xfId="0" applyNumberFormat="1" applyFont="1" applyFill="1" applyBorder="1" applyAlignment="1" applyProtection="1">
      <alignment wrapText="1"/>
      <protection/>
    </xf>
    <xf numFmtId="0" fontId="36" fillId="0" borderId="17" xfId="0" applyNumberFormat="1" applyFont="1" applyFill="1" applyBorder="1" applyAlignment="1" applyProtection="1">
      <alignment horizontal="center" wrapText="1"/>
      <protection/>
    </xf>
    <xf numFmtId="0" fontId="35" fillId="0" borderId="22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1" fontId="22" fillId="47" borderId="24" xfId="0" applyNumberFormat="1" applyFont="1" applyFill="1" applyBorder="1" applyAlignment="1">
      <alignment horizontal="right" vertical="top" wrapText="1"/>
    </xf>
    <xf numFmtId="1" fontId="22" fillId="47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left"/>
    </xf>
    <xf numFmtId="4" fontId="27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6" fillId="34" borderId="22" xfId="0" applyNumberFormat="1" applyFont="1" applyFill="1" applyBorder="1" applyAlignment="1" applyProtection="1">
      <alignment horizontal="center" vertical="center" wrapText="1"/>
      <protection/>
    </xf>
    <xf numFmtId="4" fontId="23" fillId="34" borderId="0" xfId="0" applyNumberFormat="1" applyFont="1" applyFill="1" applyBorder="1" applyAlignment="1" applyProtection="1">
      <alignment/>
      <protection/>
    </xf>
    <xf numFmtId="4" fontId="27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22" xfId="0" applyNumberFormat="1" applyFont="1" applyFill="1" applyBorder="1" applyAlignment="1" applyProtection="1">
      <alignment horizontal="center"/>
      <protection/>
    </xf>
    <xf numFmtId="0" fontId="25" fillId="0" borderId="22" xfId="0" applyNumberFormat="1" applyFont="1" applyFill="1" applyBorder="1" applyAlignment="1" applyProtection="1">
      <alignment wrapText="1"/>
      <protection/>
    </xf>
    <xf numFmtId="4" fontId="25" fillId="0" borderId="22" xfId="0" applyNumberFormat="1" applyFont="1" applyFill="1" applyBorder="1" applyAlignment="1" applyProtection="1">
      <alignment/>
      <protection/>
    </xf>
    <xf numFmtId="0" fontId="39" fillId="0" borderId="22" xfId="0" applyNumberFormat="1" applyFont="1" applyFill="1" applyBorder="1" applyAlignment="1" applyProtection="1">
      <alignment wrapText="1"/>
      <protection/>
    </xf>
    <xf numFmtId="4" fontId="27" fillId="0" borderId="22" xfId="0" applyNumberFormat="1" applyFont="1" applyFill="1" applyBorder="1" applyAlignment="1" applyProtection="1">
      <alignment/>
      <protection/>
    </xf>
    <xf numFmtId="0" fontId="27" fillId="0" borderId="22" xfId="0" applyNumberFormat="1" applyFont="1" applyFill="1" applyBorder="1" applyAlignment="1" applyProtection="1">
      <alignment wrapText="1"/>
      <protection/>
    </xf>
    <xf numFmtId="0" fontId="25" fillId="0" borderId="22" xfId="0" applyNumberFormat="1" applyFont="1" applyFill="1" applyBorder="1" applyAlignment="1" applyProtection="1">
      <alignment horizontal="center"/>
      <protection/>
    </xf>
    <xf numFmtId="0" fontId="0" fillId="0" borderId="22" xfId="0" applyBorder="1" applyAlignment="1">
      <alignment horizontal="center" wrapText="1"/>
    </xf>
    <xf numFmtId="0" fontId="0" fillId="0" borderId="22" xfId="0" applyBorder="1" applyAlignment="1">
      <alignment wrapText="1"/>
    </xf>
    <xf numFmtId="4" fontId="0" fillId="0" borderId="22" xfId="0" applyNumberFormat="1" applyBorder="1" applyAlignment="1">
      <alignment wrapText="1"/>
    </xf>
    <xf numFmtId="0" fontId="0" fillId="0" borderId="22" xfId="0" applyFont="1" applyBorder="1" applyAlignment="1">
      <alignment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1" fontId="21" fillId="0" borderId="18" xfId="0" applyNumberFormat="1" applyFont="1" applyBorder="1" applyAlignment="1">
      <alignment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/>
    </xf>
    <xf numFmtId="3" fontId="21" fillId="0" borderId="31" xfId="0" applyNumberFormat="1" applyFont="1" applyBorder="1" applyAlignment="1">
      <alignment horizont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1" fontId="21" fillId="0" borderId="33" xfId="0" applyNumberFormat="1" applyFont="1" applyBorder="1" applyAlignment="1">
      <alignment horizontal="left" wrapText="1"/>
    </xf>
    <xf numFmtId="3" fontId="21" fillId="0" borderId="34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3" fontId="21" fillId="0" borderId="21" xfId="0" applyNumberFormat="1" applyFont="1" applyBorder="1" applyAlignment="1">
      <alignment/>
    </xf>
    <xf numFmtId="1" fontId="21" fillId="0" borderId="35" xfId="0" applyNumberFormat="1" applyFont="1" applyBorder="1" applyAlignment="1">
      <alignment wrapText="1"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1" fillId="0" borderId="33" xfId="0" applyNumberFormat="1" applyFont="1" applyBorder="1" applyAlignment="1">
      <alignment wrapText="1"/>
    </xf>
    <xf numFmtId="3" fontId="34" fillId="0" borderId="22" xfId="0" applyNumberFormat="1" applyFont="1" applyFill="1" applyBorder="1" applyAlignment="1" applyProtection="1">
      <alignment wrapText="1"/>
      <protection/>
    </xf>
    <xf numFmtId="3" fontId="34" fillId="0" borderId="2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3" fontId="21" fillId="0" borderId="31" xfId="0" applyNumberFormat="1" applyFont="1" applyBorder="1" applyAlignment="1">
      <alignment horizontal="right" vertical="center" wrapText="1"/>
    </xf>
    <xf numFmtId="3" fontId="22" fillId="0" borderId="0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 wrapText="1"/>
    </xf>
    <xf numFmtId="0" fontId="38" fillId="0" borderId="0" xfId="0" applyNumberFormat="1" applyFont="1" applyFill="1" applyBorder="1" applyAlignment="1" applyProtection="1">
      <alignment wrapText="1"/>
      <protection/>
    </xf>
    <xf numFmtId="3" fontId="34" fillId="0" borderId="0" xfId="0" applyNumberFormat="1" applyFont="1" applyBorder="1" applyAlignment="1">
      <alignment horizontal="right"/>
    </xf>
    <xf numFmtId="0" fontId="37" fillId="0" borderId="39" xfId="0" applyNumberFormat="1" applyFont="1" applyFill="1" applyBorder="1" applyAlignment="1" applyProtection="1" quotePrefix="1">
      <alignment horizontal="left" wrapText="1"/>
      <protection/>
    </xf>
    <xf numFmtId="0" fontId="38" fillId="0" borderId="39" xfId="0" applyNumberFormat="1" applyFont="1" applyFill="1" applyBorder="1" applyAlignment="1" applyProtection="1">
      <alignment wrapText="1"/>
      <protection/>
    </xf>
    <xf numFmtId="0" fontId="0" fillId="0" borderId="22" xfId="0" applyFont="1" applyBorder="1" applyAlignment="1">
      <alignment wrapText="1"/>
    </xf>
    <xf numFmtId="3" fontId="22" fillId="0" borderId="40" xfId="0" applyNumberFormat="1" applyFont="1" applyBorder="1" applyAlignment="1">
      <alignment horizontal="center"/>
    </xf>
    <xf numFmtId="1" fontId="21" fillId="0" borderId="41" xfId="0" applyNumberFormat="1" applyFont="1" applyBorder="1" applyAlignment="1">
      <alignment horizontal="left" wrapText="1"/>
    </xf>
    <xf numFmtId="3" fontId="21" fillId="0" borderId="42" xfId="0" applyNumberFormat="1" applyFont="1" applyBorder="1" applyAlignment="1">
      <alignment horizontal="center" vertical="center" wrapText="1"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 horizontal="right" wrapText="1"/>
    </xf>
    <xf numFmtId="3" fontId="21" fillId="0" borderId="42" xfId="0" applyNumberFormat="1" applyFont="1" applyBorder="1" applyAlignment="1">
      <alignment horizontal="right" wrapText="1"/>
    </xf>
    <xf numFmtId="3" fontId="21" fillId="0" borderId="43" xfId="0" applyNumberFormat="1" applyFont="1" applyBorder="1" applyAlignment="1">
      <alignment horizontal="right" vertical="center" wrapText="1"/>
    </xf>
    <xf numFmtId="3" fontId="21" fillId="0" borderId="44" xfId="0" applyNumberFormat="1" applyFont="1" applyBorder="1" applyAlignment="1">
      <alignment horizontal="center" vertical="center" wrapText="1"/>
    </xf>
    <xf numFmtId="0" fontId="41" fillId="0" borderId="22" xfId="0" applyFont="1" applyBorder="1" applyAlignment="1">
      <alignment wrapText="1"/>
    </xf>
    <xf numFmtId="4" fontId="41" fillId="0" borderId="22" xfId="0" applyNumberFormat="1" applyFont="1" applyBorder="1" applyAlignment="1">
      <alignment wrapText="1"/>
    </xf>
    <xf numFmtId="0" fontId="41" fillId="0" borderId="22" xfId="0" applyFont="1" applyBorder="1" applyAlignment="1">
      <alignment horizont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21" xfId="0" applyNumberFormat="1" applyFont="1" applyFill="1" applyBorder="1" applyAlignment="1" applyProtection="1" quotePrefix="1">
      <alignment horizontal="left" wrapText="1"/>
      <protection/>
    </xf>
    <xf numFmtId="0" fontId="38" fillId="0" borderId="17" xfId="0" applyNumberFormat="1" applyFont="1" applyFill="1" applyBorder="1" applyAlignment="1" applyProtection="1">
      <alignment wrapText="1"/>
      <protection/>
    </xf>
    <xf numFmtId="0" fontId="37" fillId="0" borderId="21" xfId="0" applyNumberFormat="1" applyFont="1" applyFill="1" applyBorder="1" applyAlignment="1" applyProtection="1">
      <alignment horizontal="left" wrapText="1"/>
      <protection/>
    </xf>
    <xf numFmtId="0" fontId="34" fillId="0" borderId="21" xfId="0" applyNumberFormat="1" applyFont="1" applyFill="1" applyBorder="1" applyAlignment="1" applyProtection="1">
      <alignment horizontal="lef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21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 wrapText="1"/>
      <protection/>
    </xf>
    <xf numFmtId="3" fontId="21" fillId="0" borderId="0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 wrapText="1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37" fillId="0" borderId="19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3" fontId="22" fillId="0" borderId="19" xfId="0" applyNumberFormat="1" applyFont="1" applyBorder="1" applyAlignment="1">
      <alignment horizontal="center"/>
    </xf>
    <xf numFmtId="3" fontId="22" fillId="0" borderId="20" xfId="0" applyNumberFormat="1" applyFont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Border="1" applyAlignment="1">
      <alignment horizontal="center" wrapText="1"/>
    </xf>
    <xf numFmtId="3" fontId="22" fillId="0" borderId="0" xfId="0" applyNumberFormat="1" applyFont="1" applyBorder="1" applyAlignment="1">
      <alignment horizontal="center"/>
    </xf>
    <xf numFmtId="1" fontId="22" fillId="0" borderId="40" xfId="0" applyNumberFormat="1" applyFont="1" applyBorder="1" applyAlignment="1">
      <alignment horizontal="center" wrapText="1"/>
    </xf>
    <xf numFmtId="3" fontId="22" fillId="0" borderId="40" xfId="0" applyNumberFormat="1" applyFont="1" applyBorder="1" applyAlignment="1">
      <alignment horizontal="center"/>
    </xf>
    <xf numFmtId="4" fontId="26" fillId="34" borderId="28" xfId="0" applyNumberFormat="1" applyFont="1" applyFill="1" applyBorder="1" applyAlignment="1" applyProtection="1">
      <alignment horizontal="center" vertical="center" wrapText="1"/>
      <protection/>
    </xf>
    <xf numFmtId="4" fontId="26" fillId="34" borderId="27" xfId="0" applyNumberFormat="1" applyFont="1" applyFill="1" applyBorder="1" applyAlignment="1" applyProtection="1">
      <alignment horizontal="center" vertical="center" wrapText="1"/>
      <protection/>
    </xf>
    <xf numFmtId="3" fontId="21" fillId="0" borderId="32" xfId="0" applyNumberFormat="1" applyFont="1" applyBorder="1" applyAlignment="1">
      <alignment horizontal="right" wrapText="1"/>
    </xf>
    <xf numFmtId="3" fontId="21" fillId="0" borderId="30" xfId="0" applyNumberFormat="1" applyFont="1" applyBorder="1" applyAlignment="1">
      <alignment horizontal="right" wrapText="1"/>
    </xf>
    <xf numFmtId="3" fontId="21" fillId="0" borderId="21" xfId="0" applyNumberFormat="1" applyFont="1" applyBorder="1" applyAlignment="1">
      <alignment horizontal="right" wrapText="1"/>
    </xf>
    <xf numFmtId="3" fontId="21" fillId="0" borderId="34" xfId="0" applyNumberFormat="1" applyFont="1" applyBorder="1" applyAlignment="1">
      <alignment horizontal="right" wrapText="1"/>
    </xf>
    <xf numFmtId="3" fontId="21" fillId="0" borderId="46" xfId="0" applyNumberFormat="1" applyFont="1" applyBorder="1" applyAlignment="1">
      <alignment horizontal="right" wrapText="1"/>
    </xf>
    <xf numFmtId="3" fontId="21" fillId="0" borderId="47" xfId="0" applyNumberFormat="1" applyFont="1" applyBorder="1" applyAlignment="1">
      <alignment horizontal="right" wrapText="1"/>
    </xf>
    <xf numFmtId="3" fontId="21" fillId="0" borderId="38" xfId="0" applyNumberFormat="1" applyFont="1" applyBorder="1" applyAlignment="1">
      <alignment horizontal="right" wrapText="1"/>
    </xf>
    <xf numFmtId="3" fontId="21" fillId="0" borderId="36" xfId="0" applyNumberFormat="1" applyFont="1" applyBorder="1" applyAlignment="1">
      <alignment horizontal="right" wrapText="1"/>
    </xf>
    <xf numFmtId="3" fontId="21" fillId="0" borderId="19" xfId="0" applyNumberFormat="1" applyFont="1" applyBorder="1" applyAlignment="1">
      <alignment horizontal="right"/>
    </xf>
    <xf numFmtId="3" fontId="21" fillId="0" borderId="48" xfId="0" applyNumberFormat="1" applyFont="1" applyBorder="1" applyAlignment="1">
      <alignment horizontal="right"/>
    </xf>
    <xf numFmtId="4" fontId="28" fillId="0" borderId="0" xfId="0" applyNumberFormat="1" applyFont="1" applyFill="1" applyBorder="1" applyAlignment="1" applyProtection="1">
      <alignment horizontal="center" vertical="center"/>
      <protection/>
    </xf>
    <xf numFmtId="0" fontId="40" fillId="34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4" fontId="25" fillId="0" borderId="0" xfId="0" applyNumberFormat="1" applyFont="1" applyFill="1" applyBorder="1" applyAlignment="1" applyProtection="1">
      <alignment horizontal="center"/>
      <protection/>
    </xf>
    <xf numFmtId="4" fontId="28" fillId="0" borderId="45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95350"/>
          <a:ext cx="10477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95350"/>
          <a:ext cx="10477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1</xdr:col>
      <xdr:colOff>0</xdr:colOff>
      <xdr:row>25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667375"/>
          <a:ext cx="1047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19050</xdr:rowOff>
    </xdr:from>
    <xdr:to>
      <xdr:col>0</xdr:col>
      <xdr:colOff>1057275</xdr:colOff>
      <xdr:row>25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667375"/>
          <a:ext cx="1047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19050</xdr:rowOff>
    </xdr:from>
    <xdr:to>
      <xdr:col>1</xdr:col>
      <xdr:colOff>0</xdr:colOff>
      <xdr:row>37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715375"/>
          <a:ext cx="10477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35</xdr:row>
      <xdr:rowOff>19050</xdr:rowOff>
    </xdr:from>
    <xdr:to>
      <xdr:col>0</xdr:col>
      <xdr:colOff>1057275</xdr:colOff>
      <xdr:row>37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715375"/>
          <a:ext cx="10477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7" customWidth="1"/>
    <col min="5" max="5" width="44.7109375" style="3" customWidth="1"/>
    <col min="6" max="6" width="15.140625" style="3" bestFit="1" customWidth="1"/>
    <col min="7" max="7" width="17.28125" style="3" customWidth="1"/>
    <col min="8" max="8" width="16.7109375" style="3" customWidth="1"/>
    <col min="9" max="16384" width="11.421875" style="3" customWidth="1"/>
  </cols>
  <sheetData>
    <row r="1" spans="1:8" ht="47.25" customHeight="1">
      <c r="A1" s="149" t="s">
        <v>135</v>
      </c>
      <c r="B1" s="149"/>
      <c r="C1" s="149"/>
      <c r="D1" s="149"/>
      <c r="E1" s="149"/>
      <c r="F1" s="149"/>
      <c r="G1" s="149"/>
      <c r="H1" s="149"/>
    </row>
    <row r="2" spans="1:8" s="49" customFormat="1" ht="18" customHeight="1">
      <c r="A2" s="138" t="s">
        <v>32</v>
      </c>
      <c r="B2" s="138"/>
      <c r="C2" s="138"/>
      <c r="D2" s="138"/>
      <c r="E2" s="138"/>
      <c r="F2" s="138"/>
      <c r="G2" s="150"/>
      <c r="H2" s="150"/>
    </row>
    <row r="3" spans="1:8" ht="8.25" customHeight="1">
      <c r="A3" s="138"/>
      <c r="B3" s="138"/>
      <c r="C3" s="138"/>
      <c r="D3" s="138"/>
      <c r="E3" s="138"/>
      <c r="F3" s="138"/>
      <c r="G3" s="138"/>
      <c r="H3" s="140"/>
    </row>
    <row r="4" spans="1:5" ht="2.25" customHeight="1">
      <c r="A4" s="50"/>
      <c r="B4" s="51"/>
      <c r="C4" s="51"/>
      <c r="D4" s="51"/>
      <c r="E4" s="51"/>
    </row>
    <row r="5" spans="1:9" ht="27.75" customHeight="1">
      <c r="A5" s="52"/>
      <c r="B5" s="53"/>
      <c r="C5" s="53"/>
      <c r="D5" s="54"/>
      <c r="E5" s="55"/>
      <c r="F5" s="56" t="s">
        <v>103</v>
      </c>
      <c r="G5" s="56" t="s">
        <v>104</v>
      </c>
      <c r="H5" s="57" t="s">
        <v>105</v>
      </c>
      <c r="I5" s="58"/>
    </row>
    <row r="6" spans="1:9" ht="27.75" customHeight="1">
      <c r="A6" s="143" t="s">
        <v>33</v>
      </c>
      <c r="B6" s="142"/>
      <c r="C6" s="142"/>
      <c r="D6" s="142"/>
      <c r="E6" s="148"/>
      <c r="F6" s="113">
        <v>8689590</v>
      </c>
      <c r="G6" s="113">
        <v>8720500</v>
      </c>
      <c r="H6" s="114">
        <v>8751700</v>
      </c>
      <c r="I6" s="76"/>
    </row>
    <row r="7" spans="1:8" ht="22.5" customHeight="1">
      <c r="A7" s="143" t="s">
        <v>0</v>
      </c>
      <c r="B7" s="142"/>
      <c r="C7" s="142"/>
      <c r="D7" s="142"/>
      <c r="E7" s="148"/>
      <c r="F7" s="59">
        <v>8689590</v>
      </c>
      <c r="G7" s="59">
        <v>8720500</v>
      </c>
      <c r="H7" s="59">
        <v>8751700</v>
      </c>
    </row>
    <row r="8" spans="1:8" ht="22.5" customHeight="1">
      <c r="A8" s="151" t="s">
        <v>35</v>
      </c>
      <c r="B8" s="148"/>
      <c r="C8" s="148"/>
      <c r="D8" s="148"/>
      <c r="E8" s="148"/>
      <c r="F8" s="59"/>
      <c r="G8" s="59"/>
      <c r="H8" s="59"/>
    </row>
    <row r="9" spans="1:8" ht="22.5" customHeight="1">
      <c r="A9" s="77" t="s">
        <v>34</v>
      </c>
      <c r="B9" s="1"/>
      <c r="C9" s="1"/>
      <c r="D9" s="1"/>
      <c r="E9" s="1"/>
      <c r="F9" s="59">
        <v>8689590</v>
      </c>
      <c r="G9" s="59">
        <v>8720500</v>
      </c>
      <c r="H9" s="59">
        <v>8751700</v>
      </c>
    </row>
    <row r="10" spans="1:8" ht="22.5" customHeight="1">
      <c r="A10" s="141" t="s">
        <v>1</v>
      </c>
      <c r="B10" s="142"/>
      <c r="C10" s="142"/>
      <c r="D10" s="142"/>
      <c r="E10" s="152"/>
      <c r="F10" s="60">
        <v>8470280</v>
      </c>
      <c r="G10" s="60">
        <v>8695500</v>
      </c>
      <c r="H10" s="60">
        <v>8726700</v>
      </c>
    </row>
    <row r="11" spans="1:8" ht="22.5" customHeight="1">
      <c r="A11" s="151" t="s">
        <v>2</v>
      </c>
      <c r="B11" s="148"/>
      <c r="C11" s="148"/>
      <c r="D11" s="148"/>
      <c r="E11" s="148"/>
      <c r="F11" s="60">
        <v>25000</v>
      </c>
      <c r="G11" s="60">
        <v>25000</v>
      </c>
      <c r="H11" s="60">
        <v>25000</v>
      </c>
    </row>
    <row r="12" spans="1:8" ht="22.5" customHeight="1">
      <c r="A12" s="141" t="s">
        <v>3</v>
      </c>
      <c r="B12" s="142"/>
      <c r="C12" s="142"/>
      <c r="D12" s="142"/>
      <c r="E12" s="142"/>
      <c r="F12" s="60">
        <f>+F6-F9</f>
        <v>0</v>
      </c>
      <c r="G12" s="60">
        <f>+G6-G9</f>
        <v>0</v>
      </c>
      <c r="H12" s="60">
        <f>+H6-H9</f>
        <v>0</v>
      </c>
    </row>
    <row r="13" spans="1:8" ht="17.25" customHeight="1">
      <c r="A13" s="138"/>
      <c r="B13" s="139"/>
      <c r="C13" s="139"/>
      <c r="D13" s="139"/>
      <c r="E13" s="139"/>
      <c r="F13" s="140"/>
      <c r="G13" s="140"/>
      <c r="H13" s="140"/>
    </row>
    <row r="14" spans="1:8" ht="27.75" customHeight="1">
      <c r="A14" s="52"/>
      <c r="B14" s="53"/>
      <c r="C14" s="53"/>
      <c r="D14" s="54"/>
      <c r="E14" s="55"/>
      <c r="F14" s="56" t="s">
        <v>103</v>
      </c>
      <c r="G14" s="56" t="s">
        <v>104</v>
      </c>
      <c r="H14" s="57" t="s">
        <v>105</v>
      </c>
    </row>
    <row r="15" spans="1:8" ht="22.5" customHeight="1">
      <c r="A15" s="144" t="s">
        <v>4</v>
      </c>
      <c r="B15" s="145"/>
      <c r="C15" s="145"/>
      <c r="D15" s="145"/>
      <c r="E15" s="146"/>
      <c r="F15" s="62">
        <v>0</v>
      </c>
      <c r="G15" s="62">
        <v>0</v>
      </c>
      <c r="H15" s="60">
        <v>0</v>
      </c>
    </row>
    <row r="16" spans="1:8" s="44" customFormat="1" ht="12.75" customHeight="1">
      <c r="A16" s="147"/>
      <c r="B16" s="139"/>
      <c r="C16" s="139"/>
      <c r="D16" s="139"/>
      <c r="E16" s="139"/>
      <c r="F16" s="140"/>
      <c r="G16" s="140"/>
      <c r="H16" s="140"/>
    </row>
    <row r="17" spans="1:8" s="44" customFormat="1" ht="27.75" customHeight="1">
      <c r="A17" s="52"/>
      <c r="B17" s="53"/>
      <c r="C17" s="53"/>
      <c r="D17" s="54"/>
      <c r="E17" s="55"/>
      <c r="F17" s="56" t="s">
        <v>103</v>
      </c>
      <c r="G17" s="56" t="s">
        <v>104</v>
      </c>
      <c r="H17" s="57" t="s">
        <v>105</v>
      </c>
    </row>
    <row r="18" spans="1:8" s="44" customFormat="1" ht="22.5" customHeight="1">
      <c r="A18" s="143" t="s">
        <v>5</v>
      </c>
      <c r="B18" s="142"/>
      <c r="C18" s="142"/>
      <c r="D18" s="142"/>
      <c r="E18" s="142"/>
      <c r="F18" s="59"/>
      <c r="G18" s="59"/>
      <c r="H18" s="59"/>
    </row>
    <row r="19" spans="1:8" s="44" customFormat="1" ht="22.5" customHeight="1">
      <c r="A19" s="143" t="s">
        <v>6</v>
      </c>
      <c r="B19" s="142"/>
      <c r="C19" s="142"/>
      <c r="D19" s="142"/>
      <c r="E19" s="142"/>
      <c r="F19" s="59"/>
      <c r="G19" s="59"/>
      <c r="H19" s="59"/>
    </row>
    <row r="20" spans="1:8" s="44" customFormat="1" ht="22.5" customHeight="1">
      <c r="A20" s="141" t="s">
        <v>7</v>
      </c>
      <c r="B20" s="142"/>
      <c r="C20" s="142"/>
      <c r="D20" s="142"/>
      <c r="E20" s="142"/>
      <c r="F20" s="59"/>
      <c r="G20" s="59"/>
      <c r="H20" s="59"/>
    </row>
    <row r="21" spans="1:8" s="44" customFormat="1" ht="15" customHeight="1">
      <c r="A21" s="63"/>
      <c r="B21" s="64"/>
      <c r="C21" s="61"/>
      <c r="D21" s="65"/>
      <c r="E21" s="64"/>
      <c r="F21" s="66"/>
      <c r="G21" s="66"/>
      <c r="H21" s="66"/>
    </row>
    <row r="22" spans="1:8" s="44" customFormat="1" ht="22.5" customHeight="1">
      <c r="A22" s="141" t="s">
        <v>8</v>
      </c>
      <c r="B22" s="142"/>
      <c r="C22" s="142"/>
      <c r="D22" s="142"/>
      <c r="E22" s="142"/>
      <c r="F22" s="59">
        <f>SUM(F12,F15,F20)</f>
        <v>0</v>
      </c>
      <c r="G22" s="59">
        <f>SUM(G12,G15,G20)</f>
        <v>0</v>
      </c>
      <c r="H22" s="59">
        <f>SUM(H12,H15,H20)</f>
        <v>0</v>
      </c>
    </row>
    <row r="23" spans="1:8" s="44" customFormat="1" ht="12" customHeight="1">
      <c r="A23" s="124"/>
      <c r="B23" s="125"/>
      <c r="C23" s="125"/>
      <c r="D23" s="125"/>
      <c r="E23" s="122"/>
      <c r="F23" s="123"/>
      <c r="G23" s="123"/>
      <c r="H23" s="123"/>
    </row>
    <row r="24" spans="1:8" s="44" customFormat="1" ht="21.75" customHeight="1">
      <c r="A24" s="154" t="s">
        <v>130</v>
      </c>
      <c r="B24" s="154"/>
      <c r="C24" s="154"/>
      <c r="D24" s="154"/>
      <c r="E24" s="153" t="s">
        <v>95</v>
      </c>
      <c r="F24" s="153"/>
      <c r="G24" s="153" t="s">
        <v>101</v>
      </c>
      <c r="H24" s="153"/>
    </row>
    <row r="25" spans="1:8" s="44" customFormat="1" ht="15.75" customHeight="1">
      <c r="A25" s="121"/>
      <c r="B25" s="121"/>
      <c r="C25" s="120"/>
      <c r="D25" s="120"/>
      <c r="E25" s="120"/>
      <c r="F25" s="120"/>
      <c r="G25" s="120"/>
      <c r="H25" s="120"/>
    </row>
    <row r="26" spans="1:8" s="44" customFormat="1" ht="5.25" customHeight="1">
      <c r="A26" s="121"/>
      <c r="B26" s="121"/>
      <c r="C26" s="120"/>
      <c r="D26" s="120"/>
      <c r="E26" s="120"/>
      <c r="F26" s="120"/>
      <c r="G26" s="120"/>
      <c r="H26" s="120"/>
    </row>
    <row r="27" spans="1:8" s="44" customFormat="1" ht="18" customHeight="1">
      <c r="A27" s="154"/>
      <c r="B27" s="154"/>
      <c r="C27" s="120"/>
      <c r="D27" s="120"/>
      <c r="E27" s="153" t="s">
        <v>97</v>
      </c>
      <c r="F27" s="153"/>
      <c r="G27" s="153" t="s">
        <v>131</v>
      </c>
      <c r="H27" s="153"/>
    </row>
  </sheetData>
  <sheetProtection/>
  <mergeCells count="22">
    <mergeCell ref="E24:F24"/>
    <mergeCell ref="G24:H24"/>
    <mergeCell ref="A27:B27"/>
    <mergeCell ref="E27:F27"/>
    <mergeCell ref="G27:H27"/>
    <mergeCell ref="A24:D24"/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4330708661417323" bottom="0.2362204724409449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2"/>
  <sheetViews>
    <sheetView zoomScalePageLayoutView="0" workbookViewId="0" topLeftCell="A19">
      <selection activeCell="A2" sqref="A2:G2"/>
    </sheetView>
  </sheetViews>
  <sheetFormatPr defaultColWidth="11.421875" defaultRowHeight="12.75"/>
  <cols>
    <col min="1" max="1" width="16.00390625" style="14" customWidth="1"/>
    <col min="2" max="3" width="17.57421875" style="14" customWidth="1"/>
    <col min="4" max="4" width="17.57421875" style="45" customWidth="1"/>
    <col min="5" max="5" width="12.28125" style="3" customWidth="1"/>
    <col min="6" max="6" width="24.8515625" style="3" customWidth="1"/>
    <col min="7" max="7" width="23.140625" style="3" customWidth="1"/>
    <col min="8" max="8" width="7.8515625" style="3" customWidth="1"/>
    <col min="9" max="9" width="14.28125" style="3" customWidth="1"/>
    <col min="10" max="10" width="7.8515625" style="3" customWidth="1"/>
    <col min="11" max="16384" width="11.421875" style="3" customWidth="1"/>
  </cols>
  <sheetData>
    <row r="1" spans="1:7" ht="31.5" customHeight="1">
      <c r="A1" s="161" t="s">
        <v>93</v>
      </c>
      <c r="B1" s="162"/>
      <c r="C1" s="162"/>
      <c r="D1" s="162"/>
      <c r="E1" s="162"/>
      <c r="F1" s="162"/>
      <c r="G1" s="162"/>
    </row>
    <row r="2" spans="1:7" ht="24" customHeight="1">
      <c r="A2" s="138" t="s">
        <v>134</v>
      </c>
      <c r="B2" s="138"/>
      <c r="C2" s="138"/>
      <c r="D2" s="138"/>
      <c r="E2" s="138"/>
      <c r="F2" s="138"/>
      <c r="G2" s="138"/>
    </row>
    <row r="3" s="2" customFormat="1" ht="13.5" thickBot="1">
      <c r="A3" s="8"/>
    </row>
    <row r="4" spans="1:7" s="2" customFormat="1" ht="27" thickBot="1">
      <c r="A4" s="72" t="s">
        <v>9</v>
      </c>
      <c r="B4" s="157" t="s">
        <v>36</v>
      </c>
      <c r="C4" s="158"/>
      <c r="D4" s="158"/>
      <c r="E4" s="158"/>
      <c r="F4" s="158"/>
      <c r="G4" s="158"/>
    </row>
    <row r="5" spans="1:7" s="2" customFormat="1" ht="53.25" thickBot="1">
      <c r="A5" s="73" t="s">
        <v>10</v>
      </c>
      <c r="B5" s="80" t="s">
        <v>11</v>
      </c>
      <c r="C5" s="80" t="s">
        <v>43</v>
      </c>
      <c r="D5" s="167" t="s">
        <v>125</v>
      </c>
      <c r="E5" s="168"/>
      <c r="F5" s="80" t="s">
        <v>92</v>
      </c>
      <c r="G5" s="80" t="s">
        <v>15</v>
      </c>
    </row>
    <row r="6" spans="1:7" s="2" customFormat="1" ht="12.75">
      <c r="A6" s="98">
        <v>63</v>
      </c>
      <c r="B6" s="99"/>
      <c r="C6" s="100"/>
      <c r="D6" s="169"/>
      <c r="E6" s="170"/>
      <c r="F6" s="118">
        <v>6335130</v>
      </c>
      <c r="G6" s="103"/>
    </row>
    <row r="7" spans="1:7" s="2" customFormat="1" ht="12.75">
      <c r="A7" s="128">
        <v>63</v>
      </c>
      <c r="B7" s="129"/>
      <c r="C7" s="130"/>
      <c r="D7" s="131"/>
      <c r="E7" s="132"/>
      <c r="F7" s="133">
        <v>375000</v>
      </c>
      <c r="G7" s="134"/>
    </row>
    <row r="8" spans="1:7" s="2" customFormat="1" ht="12.75">
      <c r="A8" s="128">
        <v>63</v>
      </c>
      <c r="B8" s="129"/>
      <c r="C8" s="130"/>
      <c r="D8" s="131"/>
      <c r="E8" s="132"/>
      <c r="F8" s="133"/>
      <c r="G8" s="134"/>
    </row>
    <row r="9" spans="1:7" s="2" customFormat="1" ht="12.75">
      <c r="A9" s="128">
        <v>63</v>
      </c>
      <c r="B9" s="129"/>
      <c r="C9" s="130"/>
      <c r="D9" s="131"/>
      <c r="E9" s="132"/>
      <c r="F9" s="133">
        <v>157780</v>
      </c>
      <c r="G9" s="134"/>
    </row>
    <row r="10" spans="1:7" s="2" customFormat="1" ht="12.75">
      <c r="A10" s="128">
        <v>63</v>
      </c>
      <c r="B10" s="129"/>
      <c r="C10" s="130"/>
      <c r="D10" s="131"/>
      <c r="E10" s="132"/>
      <c r="F10" s="133">
        <v>133600</v>
      </c>
      <c r="G10" s="134"/>
    </row>
    <row r="11" spans="1:7" s="2" customFormat="1" ht="12.75">
      <c r="A11" s="104">
        <v>64</v>
      </c>
      <c r="B11" s="105"/>
      <c r="C11" s="106"/>
      <c r="D11" s="171">
        <v>35000</v>
      </c>
      <c r="E11" s="172"/>
      <c r="F11" s="106"/>
      <c r="G11" s="107"/>
    </row>
    <row r="12" spans="1:7" s="2" customFormat="1" ht="12.75">
      <c r="A12" s="104">
        <v>65</v>
      </c>
      <c r="B12" s="105"/>
      <c r="C12" s="106"/>
      <c r="D12" s="171">
        <v>348000</v>
      </c>
      <c r="E12" s="172"/>
      <c r="F12" s="106"/>
      <c r="G12" s="107"/>
    </row>
    <row r="13" spans="1:7" s="2" customFormat="1" ht="12.75">
      <c r="A13" s="104">
        <v>66</v>
      </c>
      <c r="B13" s="105"/>
      <c r="C13" s="106"/>
      <c r="D13" s="171"/>
      <c r="E13" s="172"/>
      <c r="F13" s="106"/>
      <c r="G13" s="107">
        <v>10000</v>
      </c>
    </row>
    <row r="14" spans="1:7" s="2" customFormat="1" ht="12.75">
      <c r="A14" s="104">
        <v>67</v>
      </c>
      <c r="B14" s="105"/>
      <c r="C14" s="106">
        <v>1295080</v>
      </c>
      <c r="D14" s="171"/>
      <c r="E14" s="172"/>
      <c r="F14" s="106"/>
      <c r="G14" s="107"/>
    </row>
    <row r="15" spans="1:7" s="2" customFormat="1" ht="12.75">
      <c r="A15" s="112"/>
      <c r="B15" s="105"/>
      <c r="C15" s="106"/>
      <c r="D15" s="171"/>
      <c r="E15" s="172"/>
      <c r="F15" s="106"/>
      <c r="G15" s="107"/>
    </row>
    <row r="16" spans="1:7" s="2" customFormat="1" ht="12.75">
      <c r="A16" s="112"/>
      <c r="B16" s="105"/>
      <c r="C16" s="106"/>
      <c r="D16" s="171"/>
      <c r="E16" s="172"/>
      <c r="F16" s="106"/>
      <c r="G16" s="107"/>
    </row>
    <row r="17" spans="1:7" s="2" customFormat="1" ht="12.75">
      <c r="A17" s="112"/>
      <c r="B17" s="105"/>
      <c r="C17" s="106"/>
      <c r="D17" s="173"/>
      <c r="E17" s="174"/>
      <c r="F17" s="106"/>
      <c r="G17" s="107"/>
    </row>
    <row r="18" spans="1:7" s="2" customFormat="1" ht="13.5" thickBot="1">
      <c r="A18" s="108"/>
      <c r="B18" s="109"/>
      <c r="C18" s="110"/>
      <c r="D18" s="175"/>
      <c r="E18" s="176"/>
      <c r="F18" s="110"/>
      <c r="G18" s="111"/>
    </row>
    <row r="19" spans="1:7" s="2" customFormat="1" ht="30" customHeight="1" thickBot="1">
      <c r="A19" s="9" t="s">
        <v>12</v>
      </c>
      <c r="B19" s="10">
        <f>SUM(B6:B18)</f>
        <v>0</v>
      </c>
      <c r="C19" s="10">
        <f>SUM(C6:C18)</f>
        <v>1295080</v>
      </c>
      <c r="D19" s="177">
        <f>SUM(D6:D18)</f>
        <v>383000</v>
      </c>
      <c r="E19" s="178"/>
      <c r="F19" s="10">
        <f>SUM(F6:F18)</f>
        <v>7001510</v>
      </c>
      <c r="G19" s="10">
        <f>SUM(G6:G18)</f>
        <v>10000</v>
      </c>
    </row>
    <row r="20" spans="1:7" s="2" customFormat="1" ht="28.5" customHeight="1" thickBot="1">
      <c r="A20" s="9" t="s">
        <v>38</v>
      </c>
      <c r="B20" s="159">
        <f>B19+C19+D19+F19+G19</f>
        <v>8689590</v>
      </c>
      <c r="C20" s="160"/>
      <c r="D20" s="160"/>
      <c r="E20" s="160"/>
      <c r="F20" s="160"/>
      <c r="G20" s="160"/>
    </row>
    <row r="21" spans="1:7" s="2" customFormat="1" ht="28.5" customHeight="1">
      <c r="A21" s="165"/>
      <c r="B21" s="165"/>
      <c r="C21" s="119"/>
      <c r="D21" s="119"/>
      <c r="E21" s="166"/>
      <c r="F21" s="166"/>
      <c r="G21" s="127"/>
    </row>
    <row r="22" spans="1:7" s="2" customFormat="1" ht="28.5" customHeight="1">
      <c r="A22" s="163"/>
      <c r="B22" s="163"/>
      <c r="C22" s="119"/>
      <c r="D22" s="119"/>
      <c r="E22" s="164"/>
      <c r="F22" s="164"/>
      <c r="G22" s="119"/>
    </row>
    <row r="23" spans="1:5" ht="13.5" thickBot="1">
      <c r="A23" s="5"/>
      <c r="B23" s="5"/>
      <c r="C23" s="5"/>
      <c r="D23" s="6"/>
      <c r="E23" s="13"/>
    </row>
    <row r="24" spans="1:7" ht="24" customHeight="1" thickBot="1">
      <c r="A24" s="74" t="s">
        <v>9</v>
      </c>
      <c r="B24" s="157" t="s">
        <v>37</v>
      </c>
      <c r="C24" s="158"/>
      <c r="D24" s="158"/>
      <c r="E24" s="158"/>
      <c r="F24" s="158"/>
      <c r="G24" s="158"/>
    </row>
    <row r="25" spans="1:7" ht="53.25" thickBot="1">
      <c r="A25" s="75" t="s">
        <v>10</v>
      </c>
      <c r="B25" s="80" t="s">
        <v>11</v>
      </c>
      <c r="C25" s="80" t="s">
        <v>43</v>
      </c>
      <c r="D25" s="80" t="s">
        <v>78</v>
      </c>
      <c r="E25" s="80" t="s">
        <v>77</v>
      </c>
      <c r="F25" s="80" t="s">
        <v>92</v>
      </c>
      <c r="G25" s="80" t="s">
        <v>15</v>
      </c>
    </row>
    <row r="26" spans="1:7" ht="12.75">
      <c r="A26" s="98">
        <v>63</v>
      </c>
      <c r="B26" s="99"/>
      <c r="C26" s="100"/>
      <c r="D26" s="101"/>
      <c r="E26" s="102"/>
      <c r="F26" s="118">
        <v>7088420</v>
      </c>
      <c r="G26" s="103"/>
    </row>
    <row r="27" spans="1:7" ht="12.75">
      <c r="A27" s="104">
        <v>64</v>
      </c>
      <c r="B27" s="105"/>
      <c r="C27" s="106"/>
      <c r="D27" s="106"/>
      <c r="E27" s="106">
        <v>25000</v>
      </c>
      <c r="F27" s="106"/>
      <c r="G27" s="107"/>
    </row>
    <row r="28" spans="1:7" ht="12.75">
      <c r="A28" s="104">
        <v>65</v>
      </c>
      <c r="B28" s="105"/>
      <c r="C28" s="106"/>
      <c r="D28" s="106">
        <v>348000</v>
      </c>
      <c r="E28" s="106">
        <v>10000</v>
      </c>
      <c r="F28" s="106"/>
      <c r="G28" s="107"/>
    </row>
    <row r="29" spans="1:7" ht="12.75">
      <c r="A29" s="104">
        <v>66</v>
      </c>
      <c r="B29" s="105"/>
      <c r="C29" s="106"/>
      <c r="D29" s="106"/>
      <c r="E29" s="106"/>
      <c r="F29" s="106"/>
      <c r="G29" s="107">
        <v>10000</v>
      </c>
    </row>
    <row r="30" spans="1:7" ht="12.75">
      <c r="A30" s="104">
        <v>67</v>
      </c>
      <c r="B30" s="105"/>
      <c r="C30" s="106">
        <v>1239080</v>
      </c>
      <c r="D30" s="106"/>
      <c r="E30" s="106"/>
      <c r="F30" s="106"/>
      <c r="G30" s="107"/>
    </row>
    <row r="31" spans="1:7" ht="13.5" thickBot="1">
      <c r="A31" s="108"/>
      <c r="B31" s="109"/>
      <c r="C31" s="110"/>
      <c r="D31" s="110"/>
      <c r="E31" s="110"/>
      <c r="F31" s="110"/>
      <c r="G31" s="111"/>
    </row>
    <row r="32" spans="1:7" ht="13.5" thickBot="1">
      <c r="A32" s="97"/>
      <c r="B32" s="95"/>
      <c r="C32" s="94"/>
      <c r="D32" s="94"/>
      <c r="E32" s="94"/>
      <c r="F32" s="94"/>
      <c r="G32" s="96"/>
    </row>
    <row r="33" spans="1:7" s="2" customFormat="1" ht="30" customHeight="1" thickBot="1">
      <c r="A33" s="9" t="s">
        <v>12</v>
      </c>
      <c r="B33" s="10"/>
      <c r="C33" s="11">
        <v>1239080</v>
      </c>
      <c r="D33" s="12">
        <v>348000</v>
      </c>
      <c r="E33" s="11">
        <v>35000</v>
      </c>
      <c r="F33" s="12">
        <v>7088420</v>
      </c>
      <c r="G33" s="11">
        <v>10000</v>
      </c>
    </row>
    <row r="34" spans="1:7" s="2" customFormat="1" ht="28.5" customHeight="1" thickBot="1">
      <c r="A34" s="9" t="s">
        <v>39</v>
      </c>
      <c r="B34" s="159">
        <f>B33+C33+D33+E33+F33+G33</f>
        <v>8720500</v>
      </c>
      <c r="C34" s="160"/>
      <c r="D34" s="160"/>
      <c r="E34" s="160"/>
      <c r="F34" s="160"/>
      <c r="G34" s="160"/>
    </row>
    <row r="35" spans="4:5" ht="13.5" thickBot="1">
      <c r="D35" s="15"/>
      <c r="E35" s="16"/>
    </row>
    <row r="36" spans="1:7" ht="27" thickBot="1">
      <c r="A36" s="74" t="s">
        <v>9</v>
      </c>
      <c r="B36" s="157" t="s">
        <v>106</v>
      </c>
      <c r="C36" s="158"/>
      <c r="D36" s="158"/>
      <c r="E36" s="158"/>
      <c r="F36" s="158"/>
      <c r="G36" s="158"/>
    </row>
    <row r="37" spans="1:7" ht="53.25" thickBot="1">
      <c r="A37" s="75" t="s">
        <v>10</v>
      </c>
      <c r="B37" s="80" t="s">
        <v>11</v>
      </c>
      <c r="C37" s="80" t="s">
        <v>43</v>
      </c>
      <c r="D37" s="80" t="s">
        <v>78</v>
      </c>
      <c r="E37" s="80" t="s">
        <v>77</v>
      </c>
      <c r="F37" s="80" t="s">
        <v>92</v>
      </c>
      <c r="G37" s="80" t="s">
        <v>15</v>
      </c>
    </row>
    <row r="38" spans="1:7" ht="12.75">
      <c r="A38" s="98">
        <v>63</v>
      </c>
      <c r="B38" s="99"/>
      <c r="C38" s="100"/>
      <c r="D38" s="101"/>
      <c r="E38" s="102"/>
      <c r="F38" s="118">
        <v>7116700</v>
      </c>
      <c r="G38" s="103"/>
    </row>
    <row r="39" spans="1:7" ht="12.75">
      <c r="A39" s="104">
        <v>64</v>
      </c>
      <c r="B39" s="105"/>
      <c r="C39" s="106"/>
      <c r="D39" s="106"/>
      <c r="E39" s="106">
        <v>25000</v>
      </c>
      <c r="F39" s="106"/>
      <c r="G39" s="107"/>
    </row>
    <row r="40" spans="1:7" ht="12.75">
      <c r="A40" s="104">
        <v>65</v>
      </c>
      <c r="B40" s="105"/>
      <c r="C40" s="106"/>
      <c r="D40" s="106">
        <v>350000</v>
      </c>
      <c r="E40" s="106">
        <v>10000</v>
      </c>
      <c r="F40" s="106"/>
      <c r="G40" s="107"/>
    </row>
    <row r="41" spans="1:7" ht="12.75">
      <c r="A41" s="104">
        <v>66</v>
      </c>
      <c r="B41" s="105"/>
      <c r="C41" s="106"/>
      <c r="D41" s="106"/>
      <c r="E41" s="106"/>
      <c r="F41" s="106"/>
      <c r="G41" s="107">
        <v>10000</v>
      </c>
    </row>
    <row r="42" spans="1:7" ht="12.75">
      <c r="A42" s="104">
        <v>67</v>
      </c>
      <c r="B42" s="105"/>
      <c r="C42" s="106">
        <v>1240000</v>
      </c>
      <c r="D42" s="106"/>
      <c r="E42" s="106"/>
      <c r="F42" s="106"/>
      <c r="G42" s="107"/>
    </row>
    <row r="43" spans="1:7" ht="13.5" thickBot="1">
      <c r="A43" s="108"/>
      <c r="B43" s="109"/>
      <c r="C43" s="110"/>
      <c r="D43" s="110"/>
      <c r="E43" s="110"/>
      <c r="F43" s="110"/>
      <c r="G43" s="111"/>
    </row>
    <row r="44" spans="1:7" s="2" customFormat="1" ht="30" customHeight="1" thickBot="1">
      <c r="A44" s="9" t="s">
        <v>12</v>
      </c>
      <c r="B44" s="10"/>
      <c r="C44" s="11">
        <v>1240000</v>
      </c>
      <c r="D44" s="12">
        <v>350000</v>
      </c>
      <c r="E44" s="11">
        <v>35000</v>
      </c>
      <c r="F44" s="12">
        <v>7116700</v>
      </c>
      <c r="G44" s="11">
        <v>10000</v>
      </c>
    </row>
    <row r="45" spans="1:7" s="2" customFormat="1" ht="28.5" customHeight="1" thickBot="1">
      <c r="A45" s="9" t="s">
        <v>107</v>
      </c>
      <c r="B45" s="159">
        <f>B44+C44+D44+E44+F44+G44</f>
        <v>8751700</v>
      </c>
      <c r="C45" s="160"/>
      <c r="D45" s="160"/>
      <c r="E45" s="160"/>
      <c r="F45" s="160"/>
      <c r="G45" s="160"/>
    </row>
    <row r="46" spans="3:5" ht="13.5" customHeight="1">
      <c r="C46" s="17"/>
      <c r="D46" s="15"/>
      <c r="E46" s="18"/>
    </row>
    <row r="47" spans="1:7" ht="13.5" customHeight="1">
      <c r="A47" s="154" t="s">
        <v>130</v>
      </c>
      <c r="B47" s="154"/>
      <c r="C47" s="120"/>
      <c r="D47" s="120"/>
      <c r="E47" s="153" t="s">
        <v>95</v>
      </c>
      <c r="F47" s="153"/>
      <c r="G47" s="120" t="s">
        <v>101</v>
      </c>
    </row>
    <row r="48" spans="1:7" ht="13.5" customHeight="1">
      <c r="A48" s="121"/>
      <c r="B48" s="121"/>
      <c r="C48" s="120"/>
      <c r="D48" s="120"/>
      <c r="E48" s="120"/>
      <c r="F48" s="120"/>
      <c r="G48" s="120"/>
    </row>
    <row r="49" spans="1:7" ht="13.5" customHeight="1">
      <c r="A49" s="121"/>
      <c r="B49" s="121"/>
      <c r="C49" s="120"/>
      <c r="D49" s="120"/>
      <c r="E49" s="120"/>
      <c r="F49" s="120"/>
      <c r="G49" s="120"/>
    </row>
    <row r="50" spans="1:7" ht="13.5" customHeight="1">
      <c r="A50" s="154"/>
      <c r="B50" s="154"/>
      <c r="C50" s="120"/>
      <c r="D50" s="120"/>
      <c r="E50" s="153" t="s">
        <v>97</v>
      </c>
      <c r="F50" s="153"/>
      <c r="G50" s="120" t="s">
        <v>132</v>
      </c>
    </row>
    <row r="51" spans="1:7" ht="13.5" customHeight="1">
      <c r="A51" s="163"/>
      <c r="B51" s="163"/>
      <c r="C51" s="119"/>
      <c r="D51" s="119"/>
      <c r="E51" s="164"/>
      <c r="F51" s="164"/>
      <c r="G51" s="119"/>
    </row>
    <row r="52" spans="1:7" ht="13.5" customHeight="1">
      <c r="A52" s="163"/>
      <c r="B52" s="163"/>
      <c r="C52" s="119"/>
      <c r="D52" s="119"/>
      <c r="E52" s="164"/>
      <c r="F52" s="164"/>
      <c r="G52" s="119"/>
    </row>
    <row r="53" spans="3:5" ht="28.5" customHeight="1">
      <c r="C53" s="17"/>
      <c r="D53" s="15"/>
      <c r="E53" s="25"/>
    </row>
    <row r="54" spans="3:5" ht="13.5" customHeight="1">
      <c r="C54" s="17"/>
      <c r="D54" s="15"/>
      <c r="E54" s="20"/>
    </row>
    <row r="55" spans="4:5" ht="13.5" customHeight="1">
      <c r="D55" s="15"/>
      <c r="E55" s="16"/>
    </row>
    <row r="56" spans="4:5" ht="13.5" customHeight="1">
      <c r="D56" s="15"/>
      <c r="E56" s="24"/>
    </row>
    <row r="57" spans="4:5" ht="13.5" customHeight="1">
      <c r="D57" s="15"/>
      <c r="E57" s="16"/>
    </row>
    <row r="58" spans="4:5" ht="22.5" customHeight="1">
      <c r="D58" s="15"/>
      <c r="E58" s="26"/>
    </row>
    <row r="59" spans="4:5" ht="13.5" customHeight="1">
      <c r="D59" s="21"/>
      <c r="E59" s="22"/>
    </row>
    <row r="60" spans="2:5" ht="13.5" customHeight="1">
      <c r="B60" s="17"/>
      <c r="D60" s="21"/>
      <c r="E60" s="27"/>
    </row>
    <row r="61" spans="3:5" ht="13.5" customHeight="1">
      <c r="C61" s="17"/>
      <c r="D61" s="21"/>
      <c r="E61" s="28"/>
    </row>
    <row r="62" spans="3:5" ht="13.5" customHeight="1">
      <c r="C62" s="17"/>
      <c r="D62" s="23"/>
      <c r="E62" s="20"/>
    </row>
    <row r="63" spans="4:5" ht="13.5" customHeight="1">
      <c r="D63" s="15"/>
      <c r="E63" s="16"/>
    </row>
    <row r="64" spans="2:5" ht="13.5" customHeight="1">
      <c r="B64" s="17"/>
      <c r="D64" s="15"/>
      <c r="E64" s="18"/>
    </row>
    <row r="65" spans="3:5" ht="13.5" customHeight="1">
      <c r="C65" s="17"/>
      <c r="D65" s="15"/>
      <c r="E65" s="27"/>
    </row>
    <row r="66" spans="3:5" ht="13.5" customHeight="1">
      <c r="C66" s="17"/>
      <c r="D66" s="23"/>
      <c r="E66" s="20"/>
    </row>
    <row r="67" spans="4:5" ht="13.5" customHeight="1">
      <c r="D67" s="21"/>
      <c r="E67" s="16"/>
    </row>
    <row r="68" spans="3:5" ht="13.5" customHeight="1">
      <c r="C68" s="17"/>
      <c r="D68" s="21"/>
      <c r="E68" s="27"/>
    </row>
    <row r="69" spans="4:5" ht="22.5" customHeight="1">
      <c r="D69" s="23"/>
      <c r="E69" s="26"/>
    </row>
    <row r="70" spans="4:5" ht="13.5" customHeight="1">
      <c r="D70" s="15"/>
      <c r="E70" s="16"/>
    </row>
    <row r="71" spans="4:5" ht="13.5" customHeight="1">
      <c r="D71" s="23"/>
      <c r="E71" s="20"/>
    </row>
    <row r="72" spans="4:5" ht="13.5" customHeight="1">
      <c r="D72" s="15"/>
      <c r="E72" s="16"/>
    </row>
    <row r="73" spans="4:5" ht="13.5" customHeight="1">
      <c r="D73" s="15"/>
      <c r="E73" s="16"/>
    </row>
    <row r="74" spans="1:5" ht="13.5" customHeight="1">
      <c r="A74" s="17"/>
      <c r="D74" s="29"/>
      <c r="E74" s="27"/>
    </row>
    <row r="75" spans="2:5" ht="13.5" customHeight="1">
      <c r="B75" s="17"/>
      <c r="C75" s="17"/>
      <c r="D75" s="30"/>
      <c r="E75" s="27"/>
    </row>
    <row r="76" spans="2:5" ht="13.5" customHeight="1">
      <c r="B76" s="17"/>
      <c r="C76" s="17"/>
      <c r="D76" s="30"/>
      <c r="E76" s="18"/>
    </row>
    <row r="77" spans="2:5" ht="13.5" customHeight="1">
      <c r="B77" s="17"/>
      <c r="C77" s="17"/>
      <c r="D77" s="23"/>
      <c r="E77" s="24"/>
    </row>
    <row r="78" spans="4:5" ht="12.75">
      <c r="D78" s="15"/>
      <c r="E78" s="16"/>
    </row>
    <row r="79" spans="2:5" ht="12.75">
      <c r="B79" s="17"/>
      <c r="D79" s="15"/>
      <c r="E79" s="27"/>
    </row>
    <row r="80" spans="3:5" ht="12.75">
      <c r="C80" s="17"/>
      <c r="D80" s="15"/>
      <c r="E80" s="18"/>
    </row>
    <row r="81" spans="3:5" ht="12.75">
      <c r="C81" s="17"/>
      <c r="D81" s="23"/>
      <c r="E81" s="20"/>
    </row>
    <row r="82" spans="4:5" ht="12.75">
      <c r="D82" s="15"/>
      <c r="E82" s="16"/>
    </row>
    <row r="83" spans="4:5" ht="12.75">
      <c r="D83" s="15"/>
      <c r="E83" s="16"/>
    </row>
    <row r="84" spans="4:5" ht="12.75">
      <c r="D84" s="31"/>
      <c r="E84" s="32"/>
    </row>
    <row r="85" spans="4:5" ht="12.75">
      <c r="D85" s="15"/>
      <c r="E85" s="16"/>
    </row>
    <row r="86" spans="4:5" ht="12.75">
      <c r="D86" s="15"/>
      <c r="E86" s="16"/>
    </row>
    <row r="87" spans="4:5" ht="12.75">
      <c r="D87" s="15"/>
      <c r="E87" s="16"/>
    </row>
    <row r="88" spans="4:5" ht="12.75">
      <c r="D88" s="23"/>
      <c r="E88" s="20"/>
    </row>
    <row r="89" spans="4:5" ht="12.75">
      <c r="D89" s="15"/>
      <c r="E89" s="16"/>
    </row>
    <row r="90" spans="4:5" ht="12.75">
      <c r="D90" s="23"/>
      <c r="E90" s="20"/>
    </row>
    <row r="91" spans="4:5" ht="12.75">
      <c r="D91" s="15"/>
      <c r="E91" s="16"/>
    </row>
    <row r="92" spans="4:5" ht="12.75">
      <c r="D92" s="15"/>
      <c r="E92" s="16"/>
    </row>
    <row r="93" spans="4:5" ht="12.75">
      <c r="D93" s="15"/>
      <c r="E93" s="16"/>
    </row>
    <row r="94" spans="4:5" ht="12.75">
      <c r="D94" s="15"/>
      <c r="E94" s="16"/>
    </row>
    <row r="95" spans="1:5" ht="28.5" customHeight="1">
      <c r="A95" s="33"/>
      <c r="B95" s="33"/>
      <c r="C95" s="33"/>
      <c r="D95" s="34"/>
      <c r="E95" s="35"/>
    </row>
    <row r="96" spans="3:5" ht="12.75">
      <c r="C96" s="17"/>
      <c r="D96" s="15"/>
      <c r="E96" s="18"/>
    </row>
    <row r="97" spans="4:5" ht="12.75">
      <c r="D97" s="36"/>
      <c r="E97" s="37"/>
    </row>
    <row r="98" spans="4:5" ht="12.75">
      <c r="D98" s="15"/>
      <c r="E98" s="16"/>
    </row>
    <row r="99" spans="4:5" ht="12.75">
      <c r="D99" s="31"/>
      <c r="E99" s="32"/>
    </row>
    <row r="100" spans="4:5" ht="12.75">
      <c r="D100" s="31"/>
      <c r="E100" s="32"/>
    </row>
    <row r="101" spans="4:5" ht="12.75">
      <c r="D101" s="15"/>
      <c r="E101" s="16"/>
    </row>
    <row r="102" spans="4:5" ht="12.75">
      <c r="D102" s="23"/>
      <c r="E102" s="20"/>
    </row>
    <row r="103" spans="4:5" ht="12.75">
      <c r="D103" s="15"/>
      <c r="E103" s="16"/>
    </row>
    <row r="104" spans="4:5" ht="12.75">
      <c r="D104" s="15"/>
      <c r="E104" s="16"/>
    </row>
    <row r="105" spans="4:5" ht="12.75">
      <c r="D105" s="23"/>
      <c r="E105" s="20"/>
    </row>
    <row r="106" spans="4:5" ht="12.75">
      <c r="D106" s="15"/>
      <c r="E106" s="16"/>
    </row>
    <row r="107" spans="4:5" ht="12.75">
      <c r="D107" s="31"/>
      <c r="E107" s="32"/>
    </row>
    <row r="108" spans="4:5" ht="12.75">
      <c r="D108" s="23"/>
      <c r="E108" s="37"/>
    </row>
    <row r="109" spans="4:5" ht="12.75">
      <c r="D109" s="21"/>
      <c r="E109" s="32"/>
    </row>
    <row r="110" spans="4:5" ht="12.75">
      <c r="D110" s="23"/>
      <c r="E110" s="20"/>
    </row>
    <row r="111" spans="4:5" ht="12.75">
      <c r="D111" s="15"/>
      <c r="E111" s="16"/>
    </row>
    <row r="112" spans="3:5" ht="12.75">
      <c r="C112" s="17"/>
      <c r="D112" s="15"/>
      <c r="E112" s="18"/>
    </row>
    <row r="113" spans="4:5" ht="12.75">
      <c r="D113" s="21"/>
      <c r="E113" s="20"/>
    </row>
    <row r="114" spans="4:5" ht="12.75">
      <c r="D114" s="21"/>
      <c r="E114" s="32"/>
    </row>
    <row r="115" spans="3:5" ht="12.75">
      <c r="C115" s="17"/>
      <c r="D115" s="21"/>
      <c r="E115" s="38"/>
    </row>
    <row r="116" spans="3:5" ht="12.75">
      <c r="C116" s="17"/>
      <c r="D116" s="23"/>
      <c r="E116" s="24"/>
    </row>
    <row r="117" spans="4:5" ht="12.75">
      <c r="D117" s="15"/>
      <c r="E117" s="16"/>
    </row>
    <row r="118" spans="4:5" ht="12.75">
      <c r="D118" s="36"/>
      <c r="E118" s="39"/>
    </row>
    <row r="119" spans="4:5" ht="11.25" customHeight="1">
      <c r="D119" s="31"/>
      <c r="E119" s="32"/>
    </row>
    <row r="120" spans="2:5" ht="24" customHeight="1">
      <c r="B120" s="17"/>
      <c r="D120" s="31"/>
      <c r="E120" s="40"/>
    </row>
    <row r="121" spans="3:5" ht="15" customHeight="1">
      <c r="C121" s="17"/>
      <c r="D121" s="31"/>
      <c r="E121" s="40"/>
    </row>
    <row r="122" spans="4:5" ht="11.25" customHeight="1">
      <c r="D122" s="36"/>
      <c r="E122" s="37"/>
    </row>
    <row r="123" spans="4:5" ht="12.75">
      <c r="D123" s="31"/>
      <c r="E123" s="32"/>
    </row>
    <row r="124" spans="2:5" ht="13.5" customHeight="1">
      <c r="B124" s="17"/>
      <c r="D124" s="31"/>
      <c r="E124" s="41"/>
    </row>
    <row r="125" spans="3:5" ht="12.75" customHeight="1">
      <c r="C125" s="17"/>
      <c r="D125" s="31"/>
      <c r="E125" s="18"/>
    </row>
    <row r="126" spans="3:5" ht="12.75" customHeight="1">
      <c r="C126" s="17"/>
      <c r="D126" s="23"/>
      <c r="E126" s="24"/>
    </row>
    <row r="127" spans="4:5" ht="12.75">
      <c r="D127" s="15"/>
      <c r="E127" s="16"/>
    </row>
    <row r="128" spans="3:5" ht="12.75">
      <c r="C128" s="17"/>
      <c r="D128" s="15"/>
      <c r="E128" s="38"/>
    </row>
    <row r="129" spans="4:5" ht="12.75">
      <c r="D129" s="36"/>
      <c r="E129" s="37"/>
    </row>
    <row r="130" spans="4:5" ht="12.75">
      <c r="D130" s="31"/>
      <c r="E130" s="32"/>
    </row>
    <row r="131" spans="4:5" ht="12.75">
      <c r="D131" s="15"/>
      <c r="E131" s="16"/>
    </row>
    <row r="132" spans="1:5" ht="19.5" customHeight="1">
      <c r="A132" s="42"/>
      <c r="B132" s="5"/>
      <c r="C132" s="5"/>
      <c r="D132" s="5"/>
      <c r="E132" s="27"/>
    </row>
    <row r="133" spans="1:5" ht="15" customHeight="1">
      <c r="A133" s="17"/>
      <c r="D133" s="29"/>
      <c r="E133" s="27"/>
    </row>
    <row r="134" spans="1:5" ht="12.75">
      <c r="A134" s="17"/>
      <c r="B134" s="17"/>
      <c r="D134" s="29"/>
      <c r="E134" s="18"/>
    </row>
    <row r="135" spans="3:5" ht="12.75">
      <c r="C135" s="17"/>
      <c r="D135" s="15"/>
      <c r="E135" s="27"/>
    </row>
    <row r="136" spans="4:5" ht="12.75">
      <c r="D136" s="19"/>
      <c r="E136" s="20"/>
    </row>
    <row r="137" spans="2:5" ht="12.75">
      <c r="B137" s="17"/>
      <c r="D137" s="15"/>
      <c r="E137" s="18"/>
    </row>
    <row r="138" spans="3:5" ht="12.75">
      <c r="C138" s="17"/>
      <c r="D138" s="15"/>
      <c r="E138" s="18"/>
    </row>
    <row r="139" spans="4:5" ht="12.75">
      <c r="D139" s="23"/>
      <c r="E139" s="24"/>
    </row>
    <row r="140" spans="3:5" ht="22.5" customHeight="1">
      <c r="C140" s="17"/>
      <c r="D140" s="15"/>
      <c r="E140" s="25"/>
    </row>
    <row r="141" spans="4:5" ht="12.75">
      <c r="D141" s="15"/>
      <c r="E141" s="24"/>
    </row>
    <row r="142" spans="2:5" ht="12.75">
      <c r="B142" s="17"/>
      <c r="D142" s="21"/>
      <c r="E142" s="27"/>
    </row>
    <row r="143" spans="3:5" ht="12.75">
      <c r="C143" s="17"/>
      <c r="D143" s="21"/>
      <c r="E143" s="28"/>
    </row>
    <row r="144" spans="4:5" ht="12.75">
      <c r="D144" s="23"/>
      <c r="E144" s="20"/>
    </row>
    <row r="145" spans="1:5" ht="13.5" customHeight="1">
      <c r="A145" s="17"/>
      <c r="D145" s="29"/>
      <c r="E145" s="27"/>
    </row>
    <row r="146" spans="2:5" ht="13.5" customHeight="1">
      <c r="B146" s="17"/>
      <c r="D146" s="15"/>
      <c r="E146" s="27"/>
    </row>
    <row r="147" spans="3:5" ht="13.5" customHeight="1">
      <c r="C147" s="17"/>
      <c r="D147" s="15"/>
      <c r="E147" s="18"/>
    </row>
    <row r="148" spans="3:5" ht="12.75">
      <c r="C148" s="17"/>
      <c r="D148" s="23"/>
      <c r="E148" s="20"/>
    </row>
    <row r="149" spans="3:5" ht="12.75">
      <c r="C149" s="17"/>
      <c r="D149" s="15"/>
      <c r="E149" s="18"/>
    </row>
    <row r="150" spans="4:5" ht="12.75">
      <c r="D150" s="36"/>
      <c r="E150" s="37"/>
    </row>
    <row r="151" spans="3:5" ht="12.75">
      <c r="C151" s="17"/>
      <c r="D151" s="21"/>
      <c r="E151" s="38"/>
    </row>
    <row r="152" spans="3:5" ht="12.75">
      <c r="C152" s="17"/>
      <c r="D152" s="23"/>
      <c r="E152" s="24"/>
    </row>
    <row r="153" spans="4:5" ht="12.75">
      <c r="D153" s="36"/>
      <c r="E153" s="43"/>
    </row>
    <row r="154" spans="2:5" ht="12.75">
      <c r="B154" s="17"/>
      <c r="D154" s="31"/>
      <c r="E154" s="41"/>
    </row>
    <row r="155" spans="3:5" ht="12.75">
      <c r="C155" s="17"/>
      <c r="D155" s="31"/>
      <c r="E155" s="18"/>
    </row>
    <row r="156" spans="3:5" ht="12.75">
      <c r="C156" s="17"/>
      <c r="D156" s="23"/>
      <c r="E156" s="24"/>
    </row>
    <row r="157" spans="3:5" ht="12.75">
      <c r="C157" s="17"/>
      <c r="D157" s="23"/>
      <c r="E157" s="24"/>
    </row>
    <row r="158" spans="4:5" ht="12.75">
      <c r="D158" s="15"/>
      <c r="E158" s="16"/>
    </row>
    <row r="159" spans="1:5" s="44" customFormat="1" ht="18" customHeight="1">
      <c r="A159" s="155"/>
      <c r="B159" s="156"/>
      <c r="C159" s="156"/>
      <c r="D159" s="156"/>
      <c r="E159" s="156"/>
    </row>
    <row r="160" spans="1:5" ht="28.5" customHeight="1">
      <c r="A160" s="33"/>
      <c r="B160" s="33"/>
      <c r="C160" s="33"/>
      <c r="D160" s="34"/>
      <c r="E160" s="35"/>
    </row>
    <row r="162" spans="1:5" ht="15">
      <c r="A162" s="46"/>
      <c r="B162" s="17"/>
      <c r="C162" s="17"/>
      <c r="D162" s="47"/>
      <c r="E162" s="4"/>
    </row>
    <row r="163" spans="1:5" ht="12.75">
      <c r="A163" s="17"/>
      <c r="B163" s="17"/>
      <c r="C163" s="17"/>
      <c r="D163" s="47"/>
      <c r="E163" s="4"/>
    </row>
    <row r="164" spans="1:5" ht="17.25" customHeight="1">
      <c r="A164" s="17"/>
      <c r="B164" s="17"/>
      <c r="C164" s="17"/>
      <c r="D164" s="47"/>
      <c r="E164" s="4"/>
    </row>
    <row r="165" spans="1:5" ht="13.5" customHeight="1">
      <c r="A165" s="17"/>
      <c r="B165" s="17"/>
      <c r="C165" s="17"/>
      <c r="D165" s="47"/>
      <c r="E165" s="4"/>
    </row>
    <row r="166" spans="1:5" ht="12.75">
      <c r="A166" s="17"/>
      <c r="B166" s="17"/>
      <c r="C166" s="17"/>
      <c r="D166" s="47"/>
      <c r="E166" s="4"/>
    </row>
    <row r="167" spans="1:3" ht="12.75">
      <c r="A167" s="17"/>
      <c r="B167" s="17"/>
      <c r="C167" s="17"/>
    </row>
    <row r="168" spans="1:5" ht="12.75">
      <c r="A168" s="17"/>
      <c r="B168" s="17"/>
      <c r="C168" s="17"/>
      <c r="D168" s="47"/>
      <c r="E168" s="4"/>
    </row>
    <row r="169" spans="1:5" ht="12.75">
      <c r="A169" s="17"/>
      <c r="B169" s="17"/>
      <c r="C169" s="17"/>
      <c r="D169" s="47"/>
      <c r="E169" s="48"/>
    </row>
    <row r="170" spans="1:5" ht="12.75">
      <c r="A170" s="17"/>
      <c r="B170" s="17"/>
      <c r="C170" s="17"/>
      <c r="D170" s="47"/>
      <c r="E170" s="4"/>
    </row>
    <row r="171" spans="1:5" ht="22.5" customHeight="1">
      <c r="A171" s="17"/>
      <c r="B171" s="17"/>
      <c r="C171" s="17"/>
      <c r="D171" s="47"/>
      <c r="E171" s="25"/>
    </row>
    <row r="172" spans="4:5" ht="22.5" customHeight="1">
      <c r="D172" s="23"/>
      <c r="E172" s="26"/>
    </row>
  </sheetData>
  <sheetProtection/>
  <mergeCells count="32">
    <mergeCell ref="D14:E14"/>
    <mergeCell ref="D15:E15"/>
    <mergeCell ref="D16:E16"/>
    <mergeCell ref="D17:E17"/>
    <mergeCell ref="D18:E18"/>
    <mergeCell ref="D19:E19"/>
    <mergeCell ref="D5:E5"/>
    <mergeCell ref="D6:E6"/>
    <mergeCell ref="D11:E11"/>
    <mergeCell ref="D12:E12"/>
    <mergeCell ref="D13:E13"/>
    <mergeCell ref="A52:B52"/>
    <mergeCell ref="E52:F52"/>
    <mergeCell ref="A50:B50"/>
    <mergeCell ref="E50:F50"/>
    <mergeCell ref="A51:B51"/>
    <mergeCell ref="E51:F51"/>
    <mergeCell ref="E22:F22"/>
    <mergeCell ref="A21:B21"/>
    <mergeCell ref="E21:F21"/>
    <mergeCell ref="A47:B47"/>
    <mergeCell ref="E47:F47"/>
    <mergeCell ref="A159:E159"/>
    <mergeCell ref="B4:G4"/>
    <mergeCell ref="B45:G45"/>
    <mergeCell ref="A1:G1"/>
    <mergeCell ref="A2:G2"/>
    <mergeCell ref="B20:G20"/>
    <mergeCell ref="B24:G24"/>
    <mergeCell ref="B34:G34"/>
    <mergeCell ref="B36:G36"/>
    <mergeCell ref="A22:B2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2" max="7" man="1"/>
    <brk id="93" max="9" man="1"/>
    <brk id="15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6"/>
  <sheetViews>
    <sheetView tabSelected="1" zoomScalePageLayoutView="0" workbookViewId="0" topLeftCell="A1">
      <selection activeCell="M3" sqref="M3"/>
    </sheetView>
  </sheetViews>
  <sheetFormatPr defaultColWidth="11.421875" defaultRowHeight="12.75"/>
  <cols>
    <col min="1" max="1" width="8.421875" style="69" customWidth="1"/>
    <col min="2" max="2" width="34.421875" style="70" customWidth="1"/>
    <col min="3" max="3" width="12.28125" style="81" customWidth="1"/>
    <col min="4" max="4" width="11.7109375" style="81" bestFit="1" customWidth="1"/>
    <col min="5" max="5" width="13.421875" style="81" customWidth="1"/>
    <col min="6" max="6" width="11.140625" style="81" customWidth="1"/>
    <col min="7" max="7" width="11.28125" style="81" customWidth="1"/>
    <col min="8" max="8" width="13.28125" style="81" customWidth="1"/>
    <col min="9" max="9" width="11.421875" style="81" customWidth="1"/>
    <col min="10" max="10" width="11.8515625" style="81" customWidth="1"/>
    <col min="11" max="11" width="12.57421875" style="81" customWidth="1"/>
    <col min="12" max="12" width="13.00390625" style="81" customWidth="1"/>
    <col min="13" max="13" width="9.57421875" style="79" customWidth="1"/>
    <col min="14" max="16384" width="11.421875" style="3" customWidth="1"/>
  </cols>
  <sheetData>
    <row r="1" spans="1:12" ht="31.5" customHeight="1">
      <c r="A1" s="180" t="s">
        <v>93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38.25" customHeight="1">
      <c r="A2" s="179" t="s">
        <v>136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2" ht="2.25" customHeight="1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3" s="4" customFormat="1" ht="71.25">
      <c r="A4" s="71" t="s">
        <v>13</v>
      </c>
      <c r="B4" s="71" t="s">
        <v>14</v>
      </c>
      <c r="C4" s="82" t="s">
        <v>113</v>
      </c>
      <c r="D4" s="80" t="s">
        <v>11</v>
      </c>
      <c r="E4" s="80" t="s">
        <v>43</v>
      </c>
      <c r="F4" s="80" t="s">
        <v>115</v>
      </c>
      <c r="G4" s="80" t="s">
        <v>116</v>
      </c>
      <c r="H4" s="80" t="s">
        <v>119</v>
      </c>
      <c r="I4" s="80" t="s">
        <v>15</v>
      </c>
      <c r="J4" s="80" t="s">
        <v>117</v>
      </c>
      <c r="K4" s="82" t="s">
        <v>40</v>
      </c>
      <c r="L4" s="82" t="s">
        <v>114</v>
      </c>
      <c r="M4" s="78"/>
    </row>
    <row r="5" spans="1:13" s="4" customFormat="1" ht="30.75" customHeight="1">
      <c r="A5" s="83"/>
      <c r="B5" s="86" t="s">
        <v>86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78"/>
    </row>
    <row r="6" spans="1:12" ht="12.75">
      <c r="A6" s="83"/>
      <c r="B6" s="84"/>
      <c r="C6" s="87"/>
      <c r="D6" s="85"/>
      <c r="E6" s="85"/>
      <c r="F6" s="85"/>
      <c r="G6" s="85"/>
      <c r="H6" s="85"/>
      <c r="I6" s="85"/>
      <c r="J6" s="85"/>
      <c r="K6" s="85"/>
      <c r="L6" s="85"/>
    </row>
    <row r="7" spans="1:13" s="4" customFormat="1" ht="20.25" customHeight="1">
      <c r="A7" s="83">
        <v>1002</v>
      </c>
      <c r="B7" s="88" t="s">
        <v>62</v>
      </c>
      <c r="C7" s="87">
        <f>SUM(D7+E7+F7+G7+H7+I7+J7)</f>
        <v>8689590</v>
      </c>
      <c r="D7" s="87">
        <f>SUM(D8+D51+D90+D104)</f>
        <v>0</v>
      </c>
      <c r="E7" s="87">
        <f>SUM(E8+E51+E90+E104)</f>
        <v>1295080</v>
      </c>
      <c r="F7" s="87">
        <f>SUM(F8+F51+F90+F104)</f>
        <v>25000</v>
      </c>
      <c r="G7" s="87">
        <f>SUM(G8+G51+G90+G104)</f>
        <v>348000</v>
      </c>
      <c r="H7" s="87">
        <f>SUM(H8+H51+H90+H104+H121+H142)</f>
        <v>7001510</v>
      </c>
      <c r="I7" s="87">
        <f>SUM(I8+I51+I90+I104+I121+I142)</f>
        <v>10000</v>
      </c>
      <c r="J7" s="87">
        <f>SUM(J8+J51+J90+J104+J121+J142)</f>
        <v>10000</v>
      </c>
      <c r="K7" s="87">
        <f>SUM(K8+K51+K90+K104+K121+K142)</f>
        <v>8720500</v>
      </c>
      <c r="L7" s="87">
        <f>SUM(L8+L51+L90+L104+L121+L142)</f>
        <v>8751700</v>
      </c>
      <c r="M7" s="78"/>
    </row>
    <row r="8" spans="1:13" s="4" customFormat="1" ht="31.5" customHeight="1">
      <c r="A8" s="83" t="s">
        <v>65</v>
      </c>
      <c r="B8" s="88" t="s">
        <v>63</v>
      </c>
      <c r="C8" s="87">
        <f>D8+E8+F8+G8+H8+I8+J8</f>
        <v>232000</v>
      </c>
      <c r="D8" s="87">
        <f aca="true" t="shared" si="0" ref="D8:L8">D9+D45</f>
        <v>0</v>
      </c>
      <c r="E8" s="87">
        <f t="shared" si="0"/>
        <v>232000</v>
      </c>
      <c r="F8" s="87">
        <f t="shared" si="0"/>
        <v>0</v>
      </c>
      <c r="G8" s="87">
        <f t="shared" si="0"/>
        <v>0</v>
      </c>
      <c r="H8" s="87">
        <f t="shared" si="0"/>
        <v>0</v>
      </c>
      <c r="I8" s="87">
        <f t="shared" si="0"/>
        <v>0</v>
      </c>
      <c r="J8" s="87">
        <f t="shared" si="0"/>
        <v>0</v>
      </c>
      <c r="K8" s="87">
        <f t="shared" si="0"/>
        <v>232000</v>
      </c>
      <c r="L8" s="87">
        <f t="shared" si="0"/>
        <v>232000</v>
      </c>
      <c r="M8" s="78"/>
    </row>
    <row r="9" spans="1:13" s="4" customFormat="1" ht="12.75">
      <c r="A9" s="83">
        <v>3</v>
      </c>
      <c r="B9" s="88" t="s">
        <v>16</v>
      </c>
      <c r="C9" s="87">
        <f aca="true" t="shared" si="1" ref="C9:C16">D9+E9+F9+G9+H9+I20</f>
        <v>232000</v>
      </c>
      <c r="D9" s="87">
        <f>SUM(D10+D14+D41)</f>
        <v>0</v>
      </c>
      <c r="E9" s="87">
        <f aca="true" t="shared" si="2" ref="E9:L9">E10+E14+E41</f>
        <v>232000</v>
      </c>
      <c r="F9" s="87">
        <f t="shared" si="2"/>
        <v>0</v>
      </c>
      <c r="G9" s="87">
        <f t="shared" si="2"/>
        <v>0</v>
      </c>
      <c r="H9" s="87">
        <f t="shared" si="2"/>
        <v>0</v>
      </c>
      <c r="I9" s="87">
        <f t="shared" si="2"/>
        <v>0</v>
      </c>
      <c r="J9" s="87">
        <f t="shared" si="2"/>
        <v>0</v>
      </c>
      <c r="K9" s="87">
        <f t="shared" si="2"/>
        <v>232000</v>
      </c>
      <c r="L9" s="87">
        <f t="shared" si="2"/>
        <v>232000</v>
      </c>
      <c r="M9" s="78"/>
    </row>
    <row r="10" spans="1:13" s="4" customFormat="1" ht="12.75">
      <c r="A10" s="83">
        <v>31</v>
      </c>
      <c r="B10" s="88" t="s">
        <v>17</v>
      </c>
      <c r="C10" s="87">
        <f t="shared" si="1"/>
        <v>0</v>
      </c>
      <c r="D10" s="87"/>
      <c r="E10" s="87"/>
      <c r="F10" s="87"/>
      <c r="G10" s="87"/>
      <c r="H10" s="87">
        <f>SUM(H11:H13)</f>
        <v>0</v>
      </c>
      <c r="I10" s="87">
        <f>SUM(I11:I13)</f>
        <v>0</v>
      </c>
      <c r="J10" s="87">
        <f>SUM(J11:J13)</f>
        <v>0</v>
      </c>
      <c r="K10" s="87">
        <f>SUM(K11:K13)</f>
        <v>0</v>
      </c>
      <c r="L10" s="87">
        <f>SUM(L11:L13)</f>
        <v>0</v>
      </c>
      <c r="M10" s="78"/>
    </row>
    <row r="11" spans="1:12" ht="12.75">
      <c r="A11" s="89">
        <v>311</v>
      </c>
      <c r="B11" s="84" t="s">
        <v>18</v>
      </c>
      <c r="C11" s="87">
        <f t="shared" si="1"/>
        <v>0</v>
      </c>
      <c r="D11" s="85"/>
      <c r="E11" s="85"/>
      <c r="F11" s="85"/>
      <c r="G11" s="85"/>
      <c r="H11" s="85"/>
      <c r="I11" s="85"/>
      <c r="J11" s="85"/>
      <c r="K11" s="85"/>
      <c r="L11" s="85"/>
    </row>
    <row r="12" spans="1:12" ht="12.75">
      <c r="A12" s="89">
        <v>312</v>
      </c>
      <c r="B12" s="84" t="s">
        <v>19</v>
      </c>
      <c r="C12" s="87">
        <f t="shared" si="1"/>
        <v>0</v>
      </c>
      <c r="D12" s="85"/>
      <c r="E12" s="85"/>
      <c r="F12" s="85"/>
      <c r="G12" s="85"/>
      <c r="H12" s="85"/>
      <c r="I12" s="85"/>
      <c r="J12" s="85"/>
      <c r="K12" s="85"/>
      <c r="L12" s="85"/>
    </row>
    <row r="13" spans="1:12" ht="12.75">
      <c r="A13" s="89">
        <v>313</v>
      </c>
      <c r="B13" s="84" t="s">
        <v>20</v>
      </c>
      <c r="C13" s="87">
        <f t="shared" si="1"/>
        <v>0</v>
      </c>
      <c r="D13" s="85"/>
      <c r="E13" s="85"/>
      <c r="F13" s="85"/>
      <c r="G13" s="85"/>
      <c r="H13" s="85"/>
      <c r="I13" s="85"/>
      <c r="J13" s="85"/>
      <c r="K13" s="85"/>
      <c r="L13" s="85"/>
    </row>
    <row r="14" spans="1:13" s="4" customFormat="1" ht="12.75">
      <c r="A14" s="83">
        <v>32</v>
      </c>
      <c r="B14" s="88" t="s">
        <v>21</v>
      </c>
      <c r="C14" s="87">
        <f t="shared" si="1"/>
        <v>224000</v>
      </c>
      <c r="D14" s="87">
        <f>SUM(D15+D19+D26+D35)</f>
        <v>0</v>
      </c>
      <c r="E14" s="87">
        <f>E15+E19+E26+E35</f>
        <v>224000</v>
      </c>
      <c r="F14" s="87">
        <f>F15+F19+F26+F35</f>
        <v>0</v>
      </c>
      <c r="G14" s="87">
        <f>G15+G19+G26+G35</f>
        <v>0</v>
      </c>
      <c r="H14" s="87">
        <f>H15+H19+H26+H35</f>
        <v>0</v>
      </c>
      <c r="I14" s="87">
        <f>I15+I19+I26+I35</f>
        <v>0</v>
      </c>
      <c r="J14" s="87">
        <v>0</v>
      </c>
      <c r="K14" s="87">
        <v>224000</v>
      </c>
      <c r="L14" s="87">
        <v>224000</v>
      </c>
      <c r="M14" s="78"/>
    </row>
    <row r="15" spans="1:12" ht="12.75">
      <c r="A15" s="89">
        <v>321</v>
      </c>
      <c r="B15" s="84" t="s">
        <v>22</v>
      </c>
      <c r="C15" s="87">
        <f t="shared" si="1"/>
        <v>22000</v>
      </c>
      <c r="D15" s="85"/>
      <c r="E15" s="85">
        <f>SUM(E16:E18)</f>
        <v>22000</v>
      </c>
      <c r="F15" s="85"/>
      <c r="G15" s="85"/>
      <c r="H15" s="85"/>
      <c r="I15" s="85"/>
      <c r="J15" s="85"/>
      <c r="K15" s="85"/>
      <c r="L15" s="85">
        <v>0</v>
      </c>
    </row>
    <row r="16" spans="1:12" ht="12.75">
      <c r="A16" s="90">
        <v>3211</v>
      </c>
      <c r="B16" s="91" t="s">
        <v>41</v>
      </c>
      <c r="C16" s="87">
        <f t="shared" si="1"/>
        <v>20000</v>
      </c>
      <c r="D16" s="85"/>
      <c r="E16" s="92">
        <v>20000</v>
      </c>
      <c r="F16" s="92"/>
      <c r="G16" s="85"/>
      <c r="H16" s="85"/>
      <c r="I16" s="85"/>
      <c r="J16" s="85"/>
      <c r="K16" s="85"/>
      <c r="L16" s="85"/>
    </row>
    <row r="17" spans="1:12" ht="14.25" customHeight="1">
      <c r="A17" s="90">
        <v>3212</v>
      </c>
      <c r="B17" s="91" t="s">
        <v>98</v>
      </c>
      <c r="C17" s="87"/>
      <c r="D17" s="85"/>
      <c r="E17" s="92"/>
      <c r="F17" s="92"/>
      <c r="G17" s="85"/>
      <c r="H17" s="85"/>
      <c r="I17" s="85"/>
      <c r="J17" s="85"/>
      <c r="K17" s="85"/>
      <c r="L17" s="85"/>
    </row>
    <row r="18" spans="1:12" ht="12.75">
      <c r="A18" s="90">
        <v>3213</v>
      </c>
      <c r="B18" s="91" t="s">
        <v>42</v>
      </c>
      <c r="C18" s="87">
        <f aca="true" t="shared" si="3" ref="C18:C38">D18+E18+F18+G18+H18+I28</f>
        <v>2000</v>
      </c>
      <c r="D18" s="85"/>
      <c r="E18" s="92">
        <v>2000</v>
      </c>
      <c r="F18" s="92"/>
      <c r="G18" s="85"/>
      <c r="H18" s="85"/>
      <c r="I18" s="85"/>
      <c r="J18" s="85"/>
      <c r="K18" s="85"/>
      <c r="L18" s="85"/>
    </row>
    <row r="19" spans="1:12" ht="12.75">
      <c r="A19" s="89">
        <v>322</v>
      </c>
      <c r="B19" s="84" t="s">
        <v>23</v>
      </c>
      <c r="C19" s="87">
        <f t="shared" si="3"/>
        <v>107000</v>
      </c>
      <c r="D19" s="87">
        <f aca="true" t="shared" si="4" ref="D19:J19">SUM(D20:D25)</f>
        <v>0</v>
      </c>
      <c r="E19" s="87">
        <f t="shared" si="4"/>
        <v>107000</v>
      </c>
      <c r="F19" s="87">
        <f t="shared" si="4"/>
        <v>0</v>
      </c>
      <c r="G19" s="87">
        <f t="shared" si="4"/>
        <v>0</v>
      </c>
      <c r="H19" s="87">
        <f t="shared" si="4"/>
        <v>0</v>
      </c>
      <c r="I19" s="87">
        <f t="shared" si="4"/>
        <v>0</v>
      </c>
      <c r="J19" s="87">
        <f t="shared" si="4"/>
        <v>0</v>
      </c>
      <c r="K19" s="87">
        <v>0</v>
      </c>
      <c r="L19" s="87">
        <v>0</v>
      </c>
    </row>
    <row r="20" spans="1:13" s="4" customFormat="1" ht="24.75">
      <c r="A20" s="90">
        <v>3221</v>
      </c>
      <c r="B20" s="91" t="s">
        <v>44</v>
      </c>
      <c r="C20" s="87">
        <f t="shared" si="3"/>
        <v>65000</v>
      </c>
      <c r="D20" s="85"/>
      <c r="E20" s="92">
        <v>65000</v>
      </c>
      <c r="F20" s="92"/>
      <c r="G20" s="87"/>
      <c r="H20" s="85"/>
      <c r="I20" s="87"/>
      <c r="J20" s="87"/>
      <c r="K20" s="85"/>
      <c r="L20" s="85"/>
      <c r="M20" s="78"/>
    </row>
    <row r="21" spans="1:13" s="4" customFormat="1" ht="12.75">
      <c r="A21" s="90">
        <v>3222</v>
      </c>
      <c r="B21" s="91" t="s">
        <v>79</v>
      </c>
      <c r="C21" s="87">
        <f t="shared" si="3"/>
        <v>0</v>
      </c>
      <c r="D21" s="85"/>
      <c r="E21" s="92"/>
      <c r="F21" s="92"/>
      <c r="G21" s="87"/>
      <c r="H21" s="85"/>
      <c r="I21" s="87"/>
      <c r="J21" s="87"/>
      <c r="K21" s="85"/>
      <c r="L21" s="85"/>
      <c r="M21" s="78"/>
    </row>
    <row r="22" spans="1:12" ht="12.75">
      <c r="A22" s="90">
        <v>3223</v>
      </c>
      <c r="B22" s="91" t="s">
        <v>45</v>
      </c>
      <c r="C22" s="87">
        <f t="shared" si="3"/>
        <v>10000</v>
      </c>
      <c r="D22" s="85"/>
      <c r="E22" s="92">
        <v>10000</v>
      </c>
      <c r="F22" s="92"/>
      <c r="G22" s="85"/>
      <c r="H22" s="85"/>
      <c r="I22" s="85"/>
      <c r="J22" s="85"/>
      <c r="K22" s="85"/>
      <c r="L22" s="85"/>
    </row>
    <row r="23" spans="1:13" s="4" customFormat="1" ht="24.75">
      <c r="A23" s="90">
        <v>3224</v>
      </c>
      <c r="B23" s="91" t="s">
        <v>46</v>
      </c>
      <c r="C23" s="87">
        <f t="shared" si="3"/>
        <v>20000</v>
      </c>
      <c r="D23" s="85"/>
      <c r="E23" s="92">
        <v>20000</v>
      </c>
      <c r="F23" s="92"/>
      <c r="G23" s="87"/>
      <c r="H23" s="87"/>
      <c r="I23" s="87"/>
      <c r="J23" s="87"/>
      <c r="K23" s="85"/>
      <c r="L23" s="85"/>
      <c r="M23" s="78"/>
    </row>
    <row r="24" spans="1:13" s="4" customFormat="1" ht="12.75">
      <c r="A24" s="90">
        <v>3225</v>
      </c>
      <c r="B24" s="91" t="s">
        <v>47</v>
      </c>
      <c r="C24" s="87">
        <f t="shared" si="3"/>
        <v>8000</v>
      </c>
      <c r="D24" s="85"/>
      <c r="E24" s="92">
        <v>8000</v>
      </c>
      <c r="F24" s="92"/>
      <c r="G24" s="87"/>
      <c r="H24" s="87"/>
      <c r="I24" s="87"/>
      <c r="J24" s="87"/>
      <c r="K24" s="85"/>
      <c r="L24" s="85"/>
      <c r="M24" s="78"/>
    </row>
    <row r="25" spans="1:12" ht="13.5" customHeight="1">
      <c r="A25" s="90">
        <v>3227</v>
      </c>
      <c r="B25" s="93" t="s">
        <v>94</v>
      </c>
      <c r="C25" s="87">
        <f t="shared" si="3"/>
        <v>4000</v>
      </c>
      <c r="D25" s="85"/>
      <c r="E25" s="92">
        <v>4000</v>
      </c>
      <c r="F25" s="92"/>
      <c r="G25" s="85"/>
      <c r="H25" s="85"/>
      <c r="I25" s="85"/>
      <c r="J25" s="85"/>
      <c r="K25" s="85"/>
      <c r="L25" s="85"/>
    </row>
    <row r="26" spans="1:12" ht="12.75">
      <c r="A26" s="89">
        <v>323</v>
      </c>
      <c r="B26" s="84" t="s">
        <v>24</v>
      </c>
      <c r="C26" s="87">
        <f t="shared" si="3"/>
        <v>82000</v>
      </c>
      <c r="D26" s="85"/>
      <c r="E26" s="87">
        <f aca="true" t="shared" si="5" ref="E26:J26">SUM(E27:E34)</f>
        <v>82000</v>
      </c>
      <c r="F26" s="87">
        <f t="shared" si="5"/>
        <v>0</v>
      </c>
      <c r="G26" s="87">
        <f t="shared" si="5"/>
        <v>0</v>
      </c>
      <c r="H26" s="87">
        <f t="shared" si="5"/>
        <v>0</v>
      </c>
      <c r="I26" s="87">
        <f t="shared" si="5"/>
        <v>0</v>
      </c>
      <c r="J26" s="87">
        <f t="shared" si="5"/>
        <v>0</v>
      </c>
      <c r="K26" s="85">
        <v>0</v>
      </c>
      <c r="L26" s="85">
        <v>0</v>
      </c>
    </row>
    <row r="27" spans="1:12" ht="12.75">
      <c r="A27" s="90">
        <v>3231</v>
      </c>
      <c r="B27" s="91" t="s">
        <v>48</v>
      </c>
      <c r="C27" s="87">
        <f t="shared" si="3"/>
        <v>18000</v>
      </c>
      <c r="D27" s="85"/>
      <c r="E27" s="92">
        <v>18000</v>
      </c>
      <c r="F27" s="92"/>
      <c r="G27" s="85"/>
      <c r="H27" s="85"/>
      <c r="I27" s="85"/>
      <c r="J27" s="85"/>
      <c r="K27" s="85"/>
      <c r="L27" s="85"/>
    </row>
    <row r="28" spans="1:13" s="4" customFormat="1" ht="12.75" customHeight="1">
      <c r="A28" s="90">
        <v>3232</v>
      </c>
      <c r="B28" s="91" t="s">
        <v>49</v>
      </c>
      <c r="C28" s="87">
        <f t="shared" si="3"/>
        <v>10000</v>
      </c>
      <c r="D28" s="85"/>
      <c r="E28" s="92">
        <v>10000</v>
      </c>
      <c r="F28" s="92"/>
      <c r="G28" s="87"/>
      <c r="H28" s="87"/>
      <c r="I28" s="87"/>
      <c r="J28" s="87"/>
      <c r="K28" s="85"/>
      <c r="L28" s="85"/>
      <c r="M28" s="78"/>
    </row>
    <row r="29" spans="1:13" s="4" customFormat="1" ht="12.75">
      <c r="A29" s="90">
        <v>3233</v>
      </c>
      <c r="B29" s="91" t="s">
        <v>50</v>
      </c>
      <c r="C29" s="87">
        <f t="shared" si="3"/>
        <v>2000</v>
      </c>
      <c r="D29" s="85"/>
      <c r="E29" s="92">
        <v>2000</v>
      </c>
      <c r="F29" s="92"/>
      <c r="G29" s="87"/>
      <c r="H29" s="87"/>
      <c r="I29" s="87"/>
      <c r="J29" s="87"/>
      <c r="K29" s="85"/>
      <c r="L29" s="85"/>
      <c r="M29" s="78"/>
    </row>
    <row r="30" spans="1:13" s="4" customFormat="1" ht="12.75">
      <c r="A30" s="90">
        <v>3234</v>
      </c>
      <c r="B30" s="91" t="s">
        <v>51</v>
      </c>
      <c r="C30" s="87">
        <f t="shared" si="3"/>
        <v>40000</v>
      </c>
      <c r="D30" s="85"/>
      <c r="E30" s="92">
        <v>40000</v>
      </c>
      <c r="F30" s="92"/>
      <c r="G30" s="87"/>
      <c r="H30" s="87"/>
      <c r="I30" s="87"/>
      <c r="J30" s="87"/>
      <c r="K30" s="85"/>
      <c r="L30" s="85"/>
      <c r="M30" s="78"/>
    </row>
    <row r="31" spans="1:12" ht="12.75">
      <c r="A31" s="90">
        <v>3236</v>
      </c>
      <c r="B31" s="91" t="s">
        <v>52</v>
      </c>
      <c r="C31" s="87">
        <f t="shared" si="3"/>
        <v>0</v>
      </c>
      <c r="D31" s="85"/>
      <c r="E31" s="92"/>
      <c r="F31" s="92"/>
      <c r="G31" s="85"/>
      <c r="H31" s="85"/>
      <c r="I31" s="85"/>
      <c r="J31" s="85"/>
      <c r="K31" s="85"/>
      <c r="L31" s="85"/>
    </row>
    <row r="32" spans="1:12" ht="12.75">
      <c r="A32" s="90">
        <v>3237</v>
      </c>
      <c r="B32" s="91" t="s">
        <v>53</v>
      </c>
      <c r="C32" s="87">
        <f t="shared" si="3"/>
        <v>2000</v>
      </c>
      <c r="D32" s="85"/>
      <c r="E32" s="92">
        <v>2000</v>
      </c>
      <c r="F32" s="92"/>
      <c r="G32" s="85"/>
      <c r="H32" s="85"/>
      <c r="I32" s="85"/>
      <c r="J32" s="85"/>
      <c r="K32" s="85"/>
      <c r="L32" s="85"/>
    </row>
    <row r="33" spans="1:12" ht="12.75">
      <c r="A33" s="90">
        <v>3238</v>
      </c>
      <c r="B33" s="91" t="s">
        <v>54</v>
      </c>
      <c r="C33" s="87">
        <f t="shared" si="3"/>
        <v>7000</v>
      </c>
      <c r="D33" s="85"/>
      <c r="E33" s="92">
        <v>7000</v>
      </c>
      <c r="F33" s="92"/>
      <c r="G33" s="85"/>
      <c r="H33" s="85"/>
      <c r="I33" s="85"/>
      <c r="J33" s="85"/>
      <c r="K33" s="85"/>
      <c r="L33" s="85"/>
    </row>
    <row r="34" spans="1:12" ht="12.75">
      <c r="A34" s="90">
        <v>3239</v>
      </c>
      <c r="B34" s="91" t="s">
        <v>55</v>
      </c>
      <c r="C34" s="87">
        <f t="shared" si="3"/>
        <v>3000</v>
      </c>
      <c r="D34" s="85"/>
      <c r="E34" s="92">
        <v>3000</v>
      </c>
      <c r="F34" s="92"/>
      <c r="G34" s="85"/>
      <c r="H34" s="85"/>
      <c r="I34" s="85"/>
      <c r="J34" s="85"/>
      <c r="K34" s="85"/>
      <c r="L34" s="85"/>
    </row>
    <row r="35" spans="1:13" s="4" customFormat="1" ht="12.75" customHeight="1">
      <c r="A35" s="89">
        <v>329</v>
      </c>
      <c r="B35" s="84" t="s">
        <v>25</v>
      </c>
      <c r="C35" s="87">
        <f t="shared" si="3"/>
        <v>13000</v>
      </c>
      <c r="D35" s="87">
        <f aca="true" t="shared" si="6" ref="D35:J35">SUM(D36:D40)</f>
        <v>0</v>
      </c>
      <c r="E35" s="87">
        <f t="shared" si="6"/>
        <v>13000</v>
      </c>
      <c r="F35" s="87">
        <f t="shared" si="6"/>
        <v>0</v>
      </c>
      <c r="G35" s="87">
        <f t="shared" si="6"/>
        <v>0</v>
      </c>
      <c r="H35" s="87">
        <f t="shared" si="6"/>
        <v>0</v>
      </c>
      <c r="I35" s="87">
        <f t="shared" si="6"/>
        <v>0</v>
      </c>
      <c r="J35" s="87">
        <f t="shared" si="6"/>
        <v>0</v>
      </c>
      <c r="K35" s="85">
        <v>0</v>
      </c>
      <c r="L35" s="85">
        <v>0</v>
      </c>
      <c r="M35" s="78"/>
    </row>
    <row r="36" spans="1:13" s="4" customFormat="1" ht="12.75">
      <c r="A36" s="90">
        <v>3292</v>
      </c>
      <c r="B36" s="91" t="s">
        <v>56</v>
      </c>
      <c r="C36" s="87">
        <f t="shared" si="3"/>
        <v>3000</v>
      </c>
      <c r="D36" s="85"/>
      <c r="E36" s="92">
        <v>3000</v>
      </c>
      <c r="F36" s="92"/>
      <c r="G36" s="87"/>
      <c r="H36" s="87"/>
      <c r="I36" s="87"/>
      <c r="J36" s="87"/>
      <c r="K36" s="85"/>
      <c r="L36" s="85"/>
      <c r="M36" s="78"/>
    </row>
    <row r="37" spans="1:13" s="4" customFormat="1" ht="12.75">
      <c r="A37" s="90">
        <v>3293</v>
      </c>
      <c r="B37" s="91" t="s">
        <v>57</v>
      </c>
      <c r="C37" s="87">
        <f t="shared" si="3"/>
        <v>2000</v>
      </c>
      <c r="D37" s="85"/>
      <c r="E37" s="92">
        <v>2000</v>
      </c>
      <c r="F37" s="92"/>
      <c r="G37" s="87"/>
      <c r="H37" s="87"/>
      <c r="I37" s="87"/>
      <c r="J37" s="87"/>
      <c r="K37" s="85"/>
      <c r="L37" s="85"/>
      <c r="M37" s="78"/>
    </row>
    <row r="38" spans="1:12" ht="12.75">
      <c r="A38" s="90">
        <v>3294</v>
      </c>
      <c r="B38" s="91" t="s">
        <v>58</v>
      </c>
      <c r="C38" s="87">
        <f t="shared" si="3"/>
        <v>2000</v>
      </c>
      <c r="D38" s="85"/>
      <c r="E38" s="92">
        <v>2000</v>
      </c>
      <c r="F38" s="92"/>
      <c r="G38" s="85"/>
      <c r="H38" s="85"/>
      <c r="I38" s="85"/>
      <c r="J38" s="85"/>
      <c r="K38" s="85"/>
      <c r="L38" s="85"/>
    </row>
    <row r="39" spans="1:12" ht="12.75">
      <c r="A39" s="90">
        <v>3295</v>
      </c>
      <c r="B39" s="91" t="s">
        <v>59</v>
      </c>
      <c r="C39" s="87">
        <f>D39+E39+F39+G39+H39+I50</f>
        <v>4000</v>
      </c>
      <c r="D39" s="85"/>
      <c r="E39" s="92">
        <v>4000</v>
      </c>
      <c r="F39" s="92"/>
      <c r="G39" s="85"/>
      <c r="H39" s="85"/>
      <c r="I39" s="85"/>
      <c r="J39" s="85"/>
      <c r="K39" s="85"/>
      <c r="L39" s="85"/>
    </row>
    <row r="40" spans="1:12" ht="14.25" customHeight="1">
      <c r="A40" s="90">
        <v>3299</v>
      </c>
      <c r="B40" s="91" t="s">
        <v>25</v>
      </c>
      <c r="C40" s="87">
        <f>D40+E40+F40+G40+H40+I51</f>
        <v>12000</v>
      </c>
      <c r="D40" s="85"/>
      <c r="E40" s="92">
        <v>2000</v>
      </c>
      <c r="F40" s="92"/>
      <c r="G40" s="85"/>
      <c r="H40" s="85"/>
      <c r="I40" s="85"/>
      <c r="J40" s="85"/>
      <c r="K40" s="85"/>
      <c r="L40" s="85"/>
    </row>
    <row r="41" spans="1:13" s="4" customFormat="1" ht="14.25" customHeight="1">
      <c r="A41" s="83">
        <v>34</v>
      </c>
      <c r="B41" s="88" t="s">
        <v>26</v>
      </c>
      <c r="C41" s="87">
        <f>D41+E41+F41+G41+H41+I53</f>
        <v>8000</v>
      </c>
      <c r="D41" s="87">
        <f>D42+SUM(D42:D44)</f>
        <v>0</v>
      </c>
      <c r="E41" s="87">
        <f aca="true" t="shared" si="7" ref="E41:J41">E42</f>
        <v>8000</v>
      </c>
      <c r="F41" s="87">
        <f t="shared" si="7"/>
        <v>0</v>
      </c>
      <c r="G41" s="87">
        <f t="shared" si="7"/>
        <v>0</v>
      </c>
      <c r="H41" s="87">
        <f t="shared" si="7"/>
        <v>0</v>
      </c>
      <c r="I41" s="87">
        <f t="shared" si="7"/>
        <v>0</v>
      </c>
      <c r="J41" s="87">
        <f t="shared" si="7"/>
        <v>0</v>
      </c>
      <c r="K41" s="87">
        <v>8000</v>
      </c>
      <c r="L41" s="87">
        <v>8000</v>
      </c>
      <c r="M41" s="78"/>
    </row>
    <row r="42" spans="1:12" ht="12.75">
      <c r="A42" s="89">
        <v>343</v>
      </c>
      <c r="B42" s="84" t="s">
        <v>27</v>
      </c>
      <c r="C42" s="87">
        <f>D42+E42+F42+G42+H42+I54</f>
        <v>8000</v>
      </c>
      <c r="D42" s="85"/>
      <c r="E42" s="85">
        <f aca="true" t="shared" si="8" ref="E42:J42">SUM(E43:E44)</f>
        <v>8000</v>
      </c>
      <c r="F42" s="85">
        <f t="shared" si="8"/>
        <v>0</v>
      </c>
      <c r="G42" s="85">
        <f t="shared" si="8"/>
        <v>0</v>
      </c>
      <c r="H42" s="85">
        <f t="shared" si="8"/>
        <v>0</v>
      </c>
      <c r="I42" s="85">
        <f t="shared" si="8"/>
        <v>0</v>
      </c>
      <c r="J42" s="85">
        <f t="shared" si="8"/>
        <v>0</v>
      </c>
      <c r="K42" s="85"/>
      <c r="L42" s="85"/>
    </row>
    <row r="43" spans="1:12" ht="24.75">
      <c r="A43" s="90">
        <v>3431</v>
      </c>
      <c r="B43" s="91" t="s">
        <v>60</v>
      </c>
      <c r="C43" s="87">
        <f>D43+E43+F43+G43+H43+I55</f>
        <v>7000</v>
      </c>
      <c r="D43" s="85"/>
      <c r="E43" s="92">
        <v>7000</v>
      </c>
      <c r="F43" s="92"/>
      <c r="G43" s="85"/>
      <c r="H43" s="85"/>
      <c r="I43" s="85"/>
      <c r="J43" s="85"/>
      <c r="K43" s="85"/>
      <c r="L43" s="85"/>
    </row>
    <row r="44" spans="1:12" ht="12.75">
      <c r="A44" s="90">
        <v>3433</v>
      </c>
      <c r="B44" s="91" t="s">
        <v>61</v>
      </c>
      <c r="C44" s="87">
        <f>D44+E44+F44+G44+H44+I62</f>
        <v>1000</v>
      </c>
      <c r="D44" s="85"/>
      <c r="E44" s="92">
        <v>1000</v>
      </c>
      <c r="F44" s="92"/>
      <c r="G44" s="85"/>
      <c r="H44" s="85"/>
      <c r="I44" s="85"/>
      <c r="J44" s="85"/>
      <c r="K44" s="85"/>
      <c r="L44" s="85"/>
    </row>
    <row r="45" spans="1:12" ht="26.25">
      <c r="A45" s="83">
        <v>4</v>
      </c>
      <c r="B45" s="88" t="s">
        <v>29</v>
      </c>
      <c r="C45" s="87">
        <f>D45+E45+F45+G45+H45+I64</f>
        <v>0</v>
      </c>
      <c r="D45" s="85"/>
      <c r="E45" s="87"/>
      <c r="F45" s="85"/>
      <c r="G45" s="85"/>
      <c r="H45" s="85"/>
      <c r="I45" s="85"/>
      <c r="J45" s="85"/>
      <c r="K45" s="85"/>
      <c r="L45" s="85"/>
    </row>
    <row r="46" spans="1:13" s="4" customFormat="1" ht="26.25">
      <c r="A46" s="83">
        <v>42</v>
      </c>
      <c r="B46" s="88" t="s">
        <v>30</v>
      </c>
      <c r="C46" s="87">
        <f>D46+E46+F46+G46+H46+I65</f>
        <v>0</v>
      </c>
      <c r="D46" s="87">
        <f aca="true" t="shared" si="9" ref="D46:L46">SUM(D47:D48)</f>
        <v>0</v>
      </c>
      <c r="E46" s="87">
        <f t="shared" si="9"/>
        <v>0</v>
      </c>
      <c r="F46" s="87">
        <f t="shared" si="9"/>
        <v>0</v>
      </c>
      <c r="G46" s="87">
        <f t="shared" si="9"/>
        <v>0</v>
      </c>
      <c r="H46" s="87">
        <f t="shared" si="9"/>
        <v>0</v>
      </c>
      <c r="I46" s="87">
        <f t="shared" si="9"/>
        <v>0</v>
      </c>
      <c r="J46" s="87">
        <f t="shared" si="9"/>
        <v>0</v>
      </c>
      <c r="K46" s="87">
        <f t="shared" si="9"/>
        <v>0</v>
      </c>
      <c r="L46" s="87">
        <f t="shared" si="9"/>
        <v>0</v>
      </c>
      <c r="M46" s="78"/>
    </row>
    <row r="47" spans="1:12" ht="12.75">
      <c r="A47" s="89">
        <v>422</v>
      </c>
      <c r="B47" s="84" t="s">
        <v>28</v>
      </c>
      <c r="C47" s="87">
        <f>D47+E47+F47+G47+H47+I66</f>
        <v>0</v>
      </c>
      <c r="D47" s="85"/>
      <c r="E47" s="85"/>
      <c r="F47" s="85"/>
      <c r="G47" s="85"/>
      <c r="H47" s="85"/>
      <c r="I47" s="85"/>
      <c r="J47" s="85"/>
      <c r="K47" s="85"/>
      <c r="L47" s="85"/>
    </row>
    <row r="48" spans="1:12" ht="26.25">
      <c r="A48" s="89">
        <v>424</v>
      </c>
      <c r="B48" s="84" t="s">
        <v>31</v>
      </c>
      <c r="C48" s="87">
        <f>D48+E48+F48+G48+H48+I67</f>
        <v>0</v>
      </c>
      <c r="D48" s="85"/>
      <c r="E48" s="85"/>
      <c r="F48" s="85"/>
      <c r="G48" s="85"/>
      <c r="H48" s="85"/>
      <c r="I48" s="85"/>
      <c r="J48" s="85"/>
      <c r="K48" s="85"/>
      <c r="L48" s="85"/>
    </row>
    <row r="49" spans="1:12" ht="26.25">
      <c r="A49" s="83">
        <v>45</v>
      </c>
      <c r="B49" s="88" t="s">
        <v>108</v>
      </c>
      <c r="C49" s="87">
        <f>D49+E49+F49+G49+H49+I68</f>
        <v>0</v>
      </c>
      <c r="D49" s="85">
        <f>SUM(E50)</f>
        <v>0</v>
      </c>
      <c r="E49" s="85">
        <f>SUM(F50)</f>
        <v>0</v>
      </c>
      <c r="F49" s="85">
        <f>SUM(G50)</f>
        <v>0</v>
      </c>
      <c r="G49" s="85">
        <f>SUM(H50)</f>
        <v>0</v>
      </c>
      <c r="H49" s="85">
        <f>SUM(I50)</f>
        <v>0</v>
      </c>
      <c r="I49" s="85">
        <f>SUM(K50)</f>
        <v>0</v>
      </c>
      <c r="J49" s="85">
        <f>SUM(L50)</f>
        <v>0</v>
      </c>
      <c r="K49" s="85">
        <f>SUM(L50)</f>
        <v>0</v>
      </c>
      <c r="L49" s="85">
        <f>SUM(M50)</f>
        <v>0</v>
      </c>
    </row>
    <row r="50" spans="1:13" s="4" customFormat="1" ht="41.25" customHeight="1">
      <c r="A50" s="89">
        <v>451</v>
      </c>
      <c r="B50" s="84" t="s">
        <v>102</v>
      </c>
      <c r="C50" s="87">
        <f>D50+E50+F50+G50+H50+I68</f>
        <v>0</v>
      </c>
      <c r="D50" s="87"/>
      <c r="E50" s="85"/>
      <c r="F50" s="87"/>
      <c r="G50" s="87"/>
      <c r="H50" s="87"/>
      <c r="I50" s="87"/>
      <c r="J50" s="87"/>
      <c r="K50" s="87"/>
      <c r="L50" s="87"/>
      <c r="M50" s="78"/>
    </row>
    <row r="51" spans="1:13" s="4" customFormat="1" ht="26.25">
      <c r="A51" s="83" t="s">
        <v>66</v>
      </c>
      <c r="B51" s="88" t="s">
        <v>64</v>
      </c>
      <c r="C51" s="87">
        <f>D51+E51+F51+G51+H51+I51+J51</f>
        <v>1557860</v>
      </c>
      <c r="D51" s="87">
        <f>D53</f>
        <v>0</v>
      </c>
      <c r="E51" s="87">
        <f aca="true" t="shared" si="10" ref="E51:L51">E53+E84</f>
        <v>1007080</v>
      </c>
      <c r="F51" s="87">
        <f t="shared" si="10"/>
        <v>25000</v>
      </c>
      <c r="G51" s="87">
        <f t="shared" si="10"/>
        <v>348000</v>
      </c>
      <c r="H51" s="87">
        <f t="shared" si="10"/>
        <v>157780</v>
      </c>
      <c r="I51" s="87">
        <f t="shared" si="10"/>
        <v>10000</v>
      </c>
      <c r="J51" s="87">
        <f t="shared" si="10"/>
        <v>10000</v>
      </c>
      <c r="K51" s="87">
        <f t="shared" si="10"/>
        <v>1558000</v>
      </c>
      <c r="L51" s="87">
        <f t="shared" si="10"/>
        <v>1558000</v>
      </c>
      <c r="M51" s="78"/>
    </row>
    <row r="52" spans="1:13" s="4" customFormat="1" ht="12.75">
      <c r="A52" s="83"/>
      <c r="B52" s="88" t="s">
        <v>127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78"/>
    </row>
    <row r="53" spans="1:13" s="4" customFormat="1" ht="12.75">
      <c r="A53" s="83">
        <v>3</v>
      </c>
      <c r="B53" s="88" t="s">
        <v>16</v>
      </c>
      <c r="C53" s="87">
        <f>D53+E53+F53+G53+H53+I53+J53</f>
        <v>1532860</v>
      </c>
      <c r="D53" s="87">
        <f aca="true" t="shared" si="11" ref="D53:L53">D54+D59+D81</f>
        <v>0</v>
      </c>
      <c r="E53" s="87">
        <f t="shared" si="11"/>
        <v>1007080</v>
      </c>
      <c r="F53" s="87">
        <f t="shared" si="11"/>
        <v>10000</v>
      </c>
      <c r="G53" s="87">
        <f t="shared" si="11"/>
        <v>348000</v>
      </c>
      <c r="H53" s="87">
        <f t="shared" si="11"/>
        <v>157780</v>
      </c>
      <c r="I53" s="87">
        <f t="shared" si="11"/>
        <v>0</v>
      </c>
      <c r="J53" s="87">
        <f t="shared" si="11"/>
        <v>10000</v>
      </c>
      <c r="K53" s="87">
        <f t="shared" si="11"/>
        <v>1533000</v>
      </c>
      <c r="L53" s="87">
        <f t="shared" si="11"/>
        <v>1533000</v>
      </c>
      <c r="M53" s="78"/>
    </row>
    <row r="54" spans="1:13" s="4" customFormat="1" ht="12.75">
      <c r="A54" s="83">
        <v>31</v>
      </c>
      <c r="B54" s="88" t="s">
        <v>17</v>
      </c>
      <c r="C54" s="87">
        <f aca="true" t="shared" si="12" ref="C54:C60">D54+E54+F54+G54+H54+I54</f>
        <v>241360</v>
      </c>
      <c r="D54" s="87"/>
      <c r="E54" s="87">
        <f aca="true" t="shared" si="13" ref="E54:J54">SUM(E55:E58)</f>
        <v>63580</v>
      </c>
      <c r="F54" s="87">
        <f t="shared" si="13"/>
        <v>0</v>
      </c>
      <c r="G54" s="87">
        <f t="shared" si="13"/>
        <v>28000</v>
      </c>
      <c r="H54" s="87">
        <f t="shared" si="13"/>
        <v>149780</v>
      </c>
      <c r="I54" s="87">
        <f t="shared" si="13"/>
        <v>0</v>
      </c>
      <c r="J54" s="87">
        <f t="shared" si="13"/>
        <v>0</v>
      </c>
      <c r="K54" s="87">
        <v>241500</v>
      </c>
      <c r="L54" s="87">
        <v>241500</v>
      </c>
      <c r="M54" s="78"/>
    </row>
    <row r="55" spans="1:13" s="4" customFormat="1" ht="12.75">
      <c r="A55" s="89">
        <v>311</v>
      </c>
      <c r="B55" s="84" t="s">
        <v>110</v>
      </c>
      <c r="C55" s="87">
        <f t="shared" si="12"/>
        <v>127800</v>
      </c>
      <c r="D55" s="85"/>
      <c r="E55" s="85"/>
      <c r="F55" s="85"/>
      <c r="G55" s="85"/>
      <c r="H55" s="85">
        <v>127800</v>
      </c>
      <c r="I55" s="85"/>
      <c r="J55" s="85"/>
      <c r="K55" s="85"/>
      <c r="L55" s="85"/>
      <c r="M55" s="78"/>
    </row>
    <row r="56" spans="1:13" s="4" customFormat="1" ht="12.75">
      <c r="A56" s="89">
        <v>311</v>
      </c>
      <c r="B56" s="84" t="s">
        <v>120</v>
      </c>
      <c r="C56" s="87"/>
      <c r="D56" s="85"/>
      <c r="E56" s="85">
        <v>54244</v>
      </c>
      <c r="F56" s="85"/>
      <c r="G56" s="85">
        <v>23891</v>
      </c>
      <c r="H56" s="85"/>
      <c r="I56" s="85"/>
      <c r="J56" s="85"/>
      <c r="K56" s="85"/>
      <c r="L56" s="85"/>
      <c r="M56" s="78"/>
    </row>
    <row r="57" spans="1:13" s="4" customFormat="1" ht="12.75">
      <c r="A57" s="89">
        <v>313</v>
      </c>
      <c r="B57" s="84" t="s">
        <v>122</v>
      </c>
      <c r="C57" s="87"/>
      <c r="D57" s="85"/>
      <c r="E57" s="85"/>
      <c r="F57" s="85"/>
      <c r="G57" s="85"/>
      <c r="H57" s="85"/>
      <c r="I57" s="85"/>
      <c r="J57" s="85"/>
      <c r="K57" s="85"/>
      <c r="L57" s="85"/>
      <c r="M57" s="78"/>
    </row>
    <row r="58" spans="1:13" s="4" customFormat="1" ht="12.75">
      <c r="A58" s="89">
        <v>313</v>
      </c>
      <c r="B58" s="84" t="s">
        <v>121</v>
      </c>
      <c r="C58" s="87">
        <f t="shared" si="12"/>
        <v>35425</v>
      </c>
      <c r="D58" s="85"/>
      <c r="E58" s="85">
        <v>9336</v>
      </c>
      <c r="F58" s="85"/>
      <c r="G58" s="85">
        <v>4109</v>
      </c>
      <c r="H58" s="85">
        <v>21980</v>
      </c>
      <c r="I58" s="85"/>
      <c r="J58" s="85"/>
      <c r="K58" s="85"/>
      <c r="L58" s="85"/>
      <c r="M58" s="78"/>
    </row>
    <row r="59" spans="1:12" ht="12.75">
      <c r="A59" s="83">
        <v>32</v>
      </c>
      <c r="B59" s="88" t="s">
        <v>21</v>
      </c>
      <c r="C59" s="87">
        <f>D59+E59+F59+G59+H59+I59+J59</f>
        <v>1290500</v>
      </c>
      <c r="D59" s="87">
        <f>D60+D62+D69+D76</f>
        <v>0</v>
      </c>
      <c r="E59" s="87">
        <f aca="true" t="shared" si="14" ref="E59:J59">SUM(E60+E62+E69+E75)</f>
        <v>942500</v>
      </c>
      <c r="F59" s="87">
        <f t="shared" si="14"/>
        <v>10000</v>
      </c>
      <c r="G59" s="87">
        <f t="shared" si="14"/>
        <v>320000</v>
      </c>
      <c r="H59" s="87">
        <f t="shared" si="14"/>
        <v>8000</v>
      </c>
      <c r="I59" s="87">
        <f t="shared" si="14"/>
        <v>0</v>
      </c>
      <c r="J59" s="87">
        <f t="shared" si="14"/>
        <v>10000</v>
      </c>
      <c r="K59" s="87">
        <v>1290500</v>
      </c>
      <c r="L59" s="87">
        <v>1290500</v>
      </c>
    </row>
    <row r="60" spans="1:12" ht="12.75">
      <c r="A60" s="89">
        <v>321</v>
      </c>
      <c r="B60" s="84" t="s">
        <v>22</v>
      </c>
      <c r="C60" s="85">
        <f t="shared" si="12"/>
        <v>8000</v>
      </c>
      <c r="D60" s="85"/>
      <c r="E60" s="85"/>
      <c r="F60" s="85"/>
      <c r="G60" s="85"/>
      <c r="H60" s="85">
        <v>8000</v>
      </c>
      <c r="I60" s="85"/>
      <c r="J60" s="85"/>
      <c r="K60" s="85"/>
      <c r="L60" s="85"/>
    </row>
    <row r="61" spans="1:12" ht="12.75">
      <c r="A61" s="89">
        <v>3212</v>
      </c>
      <c r="B61" s="84" t="s">
        <v>109</v>
      </c>
      <c r="C61" s="85"/>
      <c r="D61" s="85"/>
      <c r="E61" s="85"/>
      <c r="F61" s="85"/>
      <c r="G61" s="85"/>
      <c r="H61" s="85">
        <v>8000</v>
      </c>
      <c r="I61" s="85"/>
      <c r="J61" s="85"/>
      <c r="K61" s="85"/>
      <c r="L61" s="85"/>
    </row>
    <row r="62" spans="1:12" ht="12.75">
      <c r="A62" s="89">
        <v>322</v>
      </c>
      <c r="B62" s="84" t="s">
        <v>23</v>
      </c>
      <c r="C62" s="85">
        <f>D62+E62+F62+G62+H62+I73</f>
        <v>615000</v>
      </c>
      <c r="D62" s="85">
        <f aca="true" t="shared" si="15" ref="D62:I62">SUM(D64:D68)</f>
        <v>0</v>
      </c>
      <c r="E62" s="85">
        <f t="shared" si="15"/>
        <v>285000</v>
      </c>
      <c r="F62" s="85">
        <f t="shared" si="15"/>
        <v>10000</v>
      </c>
      <c r="G62" s="85">
        <f>SUM(G63:G68)</f>
        <v>320000</v>
      </c>
      <c r="H62" s="85">
        <f t="shared" si="15"/>
        <v>0</v>
      </c>
      <c r="I62" s="85">
        <f t="shared" si="15"/>
        <v>0</v>
      </c>
      <c r="J62" s="85">
        <v>5000</v>
      </c>
      <c r="K62" s="85"/>
      <c r="L62" s="85"/>
    </row>
    <row r="63" spans="1:12" ht="12.75">
      <c r="A63" s="89">
        <v>3221</v>
      </c>
      <c r="B63" s="84" t="s">
        <v>123</v>
      </c>
      <c r="C63" s="85"/>
      <c r="D63" s="85"/>
      <c r="E63" s="85"/>
      <c r="F63" s="85"/>
      <c r="G63" s="85">
        <v>5000</v>
      </c>
      <c r="H63" s="85"/>
      <c r="I63" s="85"/>
      <c r="J63" s="85"/>
      <c r="K63" s="85"/>
      <c r="L63" s="85"/>
    </row>
    <row r="64" spans="1:12" ht="12.75">
      <c r="A64" s="90">
        <v>3221</v>
      </c>
      <c r="B64" s="91" t="s">
        <v>68</v>
      </c>
      <c r="C64" s="85">
        <f>D64+E64+F64+G64+H64+I75</f>
        <v>5000</v>
      </c>
      <c r="D64" s="85"/>
      <c r="E64" s="92">
        <v>5000</v>
      </c>
      <c r="F64" s="92"/>
      <c r="G64" s="85"/>
      <c r="H64" s="85"/>
      <c r="I64" s="85"/>
      <c r="J64" s="85"/>
      <c r="K64" s="85"/>
      <c r="L64" s="85"/>
    </row>
    <row r="65" spans="1:12" ht="12.75">
      <c r="A65" s="90">
        <v>3222</v>
      </c>
      <c r="B65" s="93" t="s">
        <v>79</v>
      </c>
      <c r="C65" s="85">
        <f>D65+E65+F65+G65+H65+I65</f>
        <v>300000</v>
      </c>
      <c r="D65" s="85"/>
      <c r="E65" s="92"/>
      <c r="F65" s="92"/>
      <c r="G65" s="85">
        <v>300000</v>
      </c>
      <c r="H65" s="85"/>
      <c r="I65" s="85"/>
      <c r="J65" s="85"/>
      <c r="K65" s="85"/>
      <c r="L65" s="85"/>
    </row>
    <row r="66" spans="1:12" ht="12.75">
      <c r="A66" s="90">
        <v>3223</v>
      </c>
      <c r="B66" s="91" t="s">
        <v>67</v>
      </c>
      <c r="C66" s="85">
        <f>D66+E66+F66+G66+H66+I81</f>
        <v>280000</v>
      </c>
      <c r="D66" s="87"/>
      <c r="E66" s="92">
        <v>280000</v>
      </c>
      <c r="F66" s="92"/>
      <c r="G66" s="85"/>
      <c r="H66" s="85"/>
      <c r="I66" s="85"/>
      <c r="J66" s="85"/>
      <c r="K66" s="85"/>
      <c r="L66" s="85"/>
    </row>
    <row r="67" spans="1:12" ht="26.25" customHeight="1">
      <c r="A67" s="90">
        <v>3224</v>
      </c>
      <c r="B67" s="93" t="s">
        <v>91</v>
      </c>
      <c r="C67" s="85">
        <f>D67+E67+F67+G67+H67+I81</f>
        <v>10000</v>
      </c>
      <c r="D67" s="87"/>
      <c r="E67" s="92"/>
      <c r="F67" s="92">
        <v>5000</v>
      </c>
      <c r="G67" s="85">
        <v>5000</v>
      </c>
      <c r="H67" s="85"/>
      <c r="I67" s="85"/>
      <c r="J67" s="85">
        <v>5000</v>
      </c>
      <c r="K67" s="85"/>
      <c r="L67" s="85"/>
    </row>
    <row r="68" spans="1:12" ht="15" customHeight="1">
      <c r="A68" s="90">
        <v>3225</v>
      </c>
      <c r="B68" s="93" t="s">
        <v>83</v>
      </c>
      <c r="C68" s="85">
        <f aca="true" t="shared" si="16" ref="C68:C83">D68+E68+F68+G68+H68+I68</f>
        <v>15000</v>
      </c>
      <c r="D68" s="87"/>
      <c r="E68" s="92"/>
      <c r="F68" s="92">
        <v>5000</v>
      </c>
      <c r="G68" s="85">
        <v>10000</v>
      </c>
      <c r="H68" s="85"/>
      <c r="I68" s="85"/>
      <c r="J68" s="85"/>
      <c r="K68" s="85"/>
      <c r="L68" s="85"/>
    </row>
    <row r="69" spans="1:12" ht="12.75">
      <c r="A69" s="89">
        <v>323</v>
      </c>
      <c r="B69" s="84" t="s">
        <v>24</v>
      </c>
      <c r="C69" s="85">
        <f>D69+E69+F69+G69+H69+I69+J69</f>
        <v>644000</v>
      </c>
      <c r="D69" s="85">
        <f aca="true" t="shared" si="17" ref="D69:I69">SUM(D70:D73)</f>
        <v>0</v>
      </c>
      <c r="E69" s="85">
        <f t="shared" si="17"/>
        <v>639000</v>
      </c>
      <c r="F69" s="85">
        <f t="shared" si="17"/>
        <v>0</v>
      </c>
      <c r="G69" s="85">
        <f t="shared" si="17"/>
        <v>0</v>
      </c>
      <c r="H69" s="85">
        <f t="shared" si="17"/>
        <v>0</v>
      </c>
      <c r="I69" s="85">
        <f t="shared" si="17"/>
        <v>0</v>
      </c>
      <c r="J69" s="85">
        <v>5000</v>
      </c>
      <c r="K69" s="85"/>
      <c r="L69" s="85"/>
    </row>
    <row r="70" spans="1:13" s="4" customFormat="1" ht="12.75">
      <c r="A70" s="90">
        <v>3231</v>
      </c>
      <c r="B70" s="91" t="s">
        <v>69</v>
      </c>
      <c r="C70" s="85">
        <f>D70+E70+F70+G70+H70+I70+J70</f>
        <v>566000</v>
      </c>
      <c r="D70" s="85"/>
      <c r="E70" s="92">
        <v>566000</v>
      </c>
      <c r="F70" s="92"/>
      <c r="G70" s="87"/>
      <c r="H70" s="87"/>
      <c r="I70" s="87"/>
      <c r="J70" s="87"/>
      <c r="K70" s="85"/>
      <c r="L70" s="85"/>
      <c r="M70" s="78"/>
    </row>
    <row r="71" spans="1:13" s="4" customFormat="1" ht="14.25" customHeight="1">
      <c r="A71" s="90">
        <v>3232</v>
      </c>
      <c r="B71" s="93" t="s">
        <v>87</v>
      </c>
      <c r="C71" s="85">
        <f>D71+E71+F71+G71+H71+I71+J71</f>
        <v>60000</v>
      </c>
      <c r="D71" s="85"/>
      <c r="E71" s="92">
        <v>55000</v>
      </c>
      <c r="F71" s="92"/>
      <c r="G71" s="87"/>
      <c r="H71" s="87"/>
      <c r="I71" s="87"/>
      <c r="J71" s="85">
        <v>5000</v>
      </c>
      <c r="K71" s="87"/>
      <c r="L71" s="87"/>
      <c r="M71" s="78"/>
    </row>
    <row r="72" spans="1:12" ht="12.75">
      <c r="A72" s="90">
        <v>3234</v>
      </c>
      <c r="B72" s="91" t="s">
        <v>70</v>
      </c>
      <c r="C72" s="85">
        <f t="shared" si="16"/>
        <v>10000</v>
      </c>
      <c r="D72" s="85"/>
      <c r="E72" s="92">
        <v>10000</v>
      </c>
      <c r="F72" s="92"/>
      <c r="G72" s="85"/>
      <c r="H72" s="85"/>
      <c r="I72" s="85"/>
      <c r="J72" s="85"/>
      <c r="K72" s="85"/>
      <c r="L72" s="85"/>
    </row>
    <row r="73" spans="1:12" ht="12.75">
      <c r="A73" s="90">
        <v>3236</v>
      </c>
      <c r="B73" s="93" t="s">
        <v>88</v>
      </c>
      <c r="C73" s="85">
        <f t="shared" si="16"/>
        <v>8000</v>
      </c>
      <c r="D73" s="87"/>
      <c r="E73" s="92">
        <v>8000</v>
      </c>
      <c r="F73" s="92"/>
      <c r="G73" s="85"/>
      <c r="H73" s="85"/>
      <c r="I73" s="85"/>
      <c r="J73" s="85"/>
      <c r="K73" s="85"/>
      <c r="L73" s="85"/>
    </row>
    <row r="74" spans="1:12" ht="12.75">
      <c r="A74" s="90">
        <v>3236</v>
      </c>
      <c r="B74" s="126" t="s">
        <v>126</v>
      </c>
      <c r="C74" s="85">
        <f t="shared" si="16"/>
        <v>30000</v>
      </c>
      <c r="D74" s="87"/>
      <c r="E74" s="92">
        <v>30000</v>
      </c>
      <c r="F74" s="92"/>
      <c r="G74" s="85"/>
      <c r="H74" s="85"/>
      <c r="I74" s="85"/>
      <c r="J74" s="85"/>
      <c r="K74" s="85"/>
      <c r="L74" s="85"/>
    </row>
    <row r="75" spans="1:13" s="4" customFormat="1" ht="12.75" customHeight="1">
      <c r="A75" s="89">
        <v>329</v>
      </c>
      <c r="B75" s="84" t="s">
        <v>25</v>
      </c>
      <c r="C75" s="85">
        <f t="shared" si="16"/>
        <v>18500</v>
      </c>
      <c r="D75" s="85"/>
      <c r="E75" s="85">
        <v>18500</v>
      </c>
      <c r="F75" s="85"/>
      <c r="G75" s="85"/>
      <c r="H75" s="87"/>
      <c r="I75" s="87"/>
      <c r="J75" s="87"/>
      <c r="K75" s="87"/>
      <c r="L75" s="87"/>
      <c r="M75" s="78"/>
    </row>
    <row r="76" spans="1:13" s="4" customFormat="1" ht="12.75">
      <c r="A76" s="90">
        <v>3292</v>
      </c>
      <c r="B76" s="93" t="s">
        <v>90</v>
      </c>
      <c r="C76" s="85">
        <f t="shared" si="16"/>
        <v>18500</v>
      </c>
      <c r="D76" s="92"/>
      <c r="E76" s="85">
        <v>18500</v>
      </c>
      <c r="F76" s="85"/>
      <c r="G76" s="87"/>
      <c r="H76" s="87"/>
      <c r="I76" s="87"/>
      <c r="J76" s="87"/>
      <c r="K76" s="85"/>
      <c r="L76" s="85"/>
      <c r="M76" s="78"/>
    </row>
    <row r="77" spans="1:13" s="4" customFormat="1" ht="12.75">
      <c r="A77" s="90"/>
      <c r="B77" s="135" t="s">
        <v>128</v>
      </c>
      <c r="C77" s="87">
        <v>251000</v>
      </c>
      <c r="D77" s="136"/>
      <c r="E77" s="87">
        <v>251000</v>
      </c>
      <c r="F77" s="85"/>
      <c r="G77" s="87"/>
      <c r="H77" s="87"/>
      <c r="I77" s="87"/>
      <c r="J77" s="87"/>
      <c r="K77" s="85"/>
      <c r="L77" s="85"/>
      <c r="M77" s="78"/>
    </row>
    <row r="78" spans="1:13" s="4" customFormat="1" ht="12.75">
      <c r="A78" s="137">
        <v>32</v>
      </c>
      <c r="B78" s="135" t="s">
        <v>21</v>
      </c>
      <c r="C78" s="87">
        <v>250000</v>
      </c>
      <c r="D78" s="136"/>
      <c r="E78" s="87">
        <v>250000</v>
      </c>
      <c r="F78" s="85"/>
      <c r="G78" s="87"/>
      <c r="H78" s="87"/>
      <c r="I78" s="87"/>
      <c r="J78" s="87"/>
      <c r="K78" s="85"/>
      <c r="L78" s="85"/>
      <c r="M78" s="78"/>
    </row>
    <row r="79" spans="1:13" s="4" customFormat="1" ht="12.75">
      <c r="A79" s="90">
        <v>323</v>
      </c>
      <c r="B79" s="126" t="s">
        <v>129</v>
      </c>
      <c r="C79" s="85">
        <f t="shared" si="16"/>
        <v>250000</v>
      </c>
      <c r="D79" s="92"/>
      <c r="E79" s="85">
        <v>250000</v>
      </c>
      <c r="F79" s="85"/>
      <c r="G79" s="87"/>
      <c r="H79" s="87"/>
      <c r="I79" s="87"/>
      <c r="J79" s="87"/>
      <c r="K79" s="85"/>
      <c r="L79" s="85"/>
      <c r="M79" s="78"/>
    </row>
    <row r="80" spans="1:13" s="4" customFormat="1" ht="12.75">
      <c r="A80" s="90">
        <v>3231</v>
      </c>
      <c r="B80" s="126" t="s">
        <v>69</v>
      </c>
      <c r="C80" s="85">
        <f t="shared" si="16"/>
        <v>250000</v>
      </c>
      <c r="D80" s="92"/>
      <c r="E80" s="85">
        <v>250000</v>
      </c>
      <c r="F80" s="85"/>
      <c r="G80" s="87"/>
      <c r="H80" s="87"/>
      <c r="I80" s="87"/>
      <c r="J80" s="87"/>
      <c r="K80" s="85"/>
      <c r="L80" s="85"/>
      <c r="M80" s="78"/>
    </row>
    <row r="81" spans="1:13" s="4" customFormat="1" ht="12.75">
      <c r="A81" s="83">
        <v>34</v>
      </c>
      <c r="B81" s="88" t="s">
        <v>26</v>
      </c>
      <c r="C81" s="87">
        <f t="shared" si="16"/>
        <v>1000</v>
      </c>
      <c r="D81" s="87"/>
      <c r="E81" s="87">
        <v>1000</v>
      </c>
      <c r="F81" s="85"/>
      <c r="G81" s="87"/>
      <c r="H81" s="87"/>
      <c r="I81" s="87"/>
      <c r="J81" s="87"/>
      <c r="K81" s="87">
        <v>1000</v>
      </c>
      <c r="L81" s="87">
        <v>1000</v>
      </c>
      <c r="M81" s="78"/>
    </row>
    <row r="82" spans="1:12" ht="12.75">
      <c r="A82" s="89">
        <v>343</v>
      </c>
      <c r="B82" s="84" t="s">
        <v>27</v>
      </c>
      <c r="C82" s="85">
        <f t="shared" si="16"/>
        <v>1000</v>
      </c>
      <c r="D82" s="87"/>
      <c r="E82" s="85">
        <v>1000</v>
      </c>
      <c r="F82" s="85"/>
      <c r="G82" s="85"/>
      <c r="H82" s="85"/>
      <c r="I82" s="85"/>
      <c r="J82" s="85"/>
      <c r="K82" s="85"/>
      <c r="L82" s="85"/>
    </row>
    <row r="83" spans="1:12" ht="12.75">
      <c r="A83" s="90">
        <v>3433</v>
      </c>
      <c r="B83" s="91" t="s">
        <v>61</v>
      </c>
      <c r="C83" s="85">
        <f t="shared" si="16"/>
        <v>1000</v>
      </c>
      <c r="D83" s="85"/>
      <c r="E83" s="85">
        <v>1000</v>
      </c>
      <c r="F83" s="85"/>
      <c r="G83" s="85"/>
      <c r="H83" s="85"/>
      <c r="I83" s="85"/>
      <c r="J83" s="85"/>
      <c r="K83" s="85"/>
      <c r="L83" s="85"/>
    </row>
    <row r="84" spans="1:12" ht="26.25">
      <c r="A84" s="83">
        <v>4</v>
      </c>
      <c r="B84" s="88" t="s">
        <v>29</v>
      </c>
      <c r="C84" s="87">
        <v>25000</v>
      </c>
      <c r="D84" s="85">
        <f>SUM(D85)</f>
        <v>0</v>
      </c>
      <c r="E84" s="85"/>
      <c r="F84" s="87">
        <v>15000</v>
      </c>
      <c r="G84" s="87"/>
      <c r="H84" s="85"/>
      <c r="I84" s="87">
        <v>10000</v>
      </c>
      <c r="J84" s="85"/>
      <c r="K84" s="87">
        <v>25000</v>
      </c>
      <c r="L84" s="87">
        <v>25000</v>
      </c>
    </row>
    <row r="85" spans="1:13" s="4" customFormat="1" ht="26.25">
      <c r="A85" s="83">
        <v>42</v>
      </c>
      <c r="B85" s="88" t="s">
        <v>30</v>
      </c>
      <c r="C85" s="87">
        <v>25000</v>
      </c>
      <c r="D85" s="87">
        <f>SUM(D86:D87)</f>
        <v>0</v>
      </c>
      <c r="E85" s="87">
        <f>SUM(E86:E87)</f>
        <v>0</v>
      </c>
      <c r="F85" s="87">
        <f>SUM(F86:F87)</f>
        <v>15000</v>
      </c>
      <c r="G85" s="87">
        <f>SUM(G86:G87)</f>
        <v>0</v>
      </c>
      <c r="H85" s="87">
        <f>SUM(H86:H87)</f>
        <v>0</v>
      </c>
      <c r="I85" s="87">
        <v>10000</v>
      </c>
      <c r="J85" s="87"/>
      <c r="K85" s="87">
        <v>25000</v>
      </c>
      <c r="L85" s="87">
        <v>25000</v>
      </c>
      <c r="M85" s="78"/>
    </row>
    <row r="86" spans="1:12" ht="12.75">
      <c r="A86" s="89">
        <v>422</v>
      </c>
      <c r="B86" s="84" t="s">
        <v>28</v>
      </c>
      <c r="C86" s="87">
        <f>D86+E86+F86+G86+H86+I86</f>
        <v>25000</v>
      </c>
      <c r="D86" s="85"/>
      <c r="E86" s="85"/>
      <c r="F86" s="85">
        <v>15000</v>
      </c>
      <c r="G86" s="85"/>
      <c r="H86" s="85"/>
      <c r="I86" s="85">
        <v>10000</v>
      </c>
      <c r="J86" s="85"/>
      <c r="K86" s="85">
        <v>25000</v>
      </c>
      <c r="L86" s="85">
        <v>2500</v>
      </c>
    </row>
    <row r="87" spans="1:12" ht="26.25">
      <c r="A87" s="89">
        <v>424</v>
      </c>
      <c r="B87" s="84" t="s">
        <v>31</v>
      </c>
      <c r="C87" s="87">
        <f>D87+E87+F87+G87+H87+I98</f>
        <v>0</v>
      </c>
      <c r="D87" s="85"/>
      <c r="E87" s="85"/>
      <c r="F87" s="85"/>
      <c r="G87" s="85"/>
      <c r="H87" s="85"/>
      <c r="I87" s="85"/>
      <c r="J87" s="85"/>
      <c r="K87" s="85"/>
      <c r="L87" s="85"/>
    </row>
    <row r="88" spans="1:12" ht="26.25">
      <c r="A88" s="83">
        <v>45</v>
      </c>
      <c r="B88" s="88" t="s">
        <v>80</v>
      </c>
      <c r="C88" s="87"/>
      <c r="D88" s="85"/>
      <c r="E88" s="85"/>
      <c r="F88" s="87"/>
      <c r="G88" s="85"/>
      <c r="H88" s="85"/>
      <c r="I88" s="85"/>
      <c r="J88" s="85"/>
      <c r="K88" s="85"/>
      <c r="L88" s="85"/>
    </row>
    <row r="89" spans="1:12" ht="39">
      <c r="A89" s="89">
        <v>451</v>
      </c>
      <c r="B89" s="84" t="s">
        <v>102</v>
      </c>
      <c r="C89" s="87">
        <f>D89+E89+F89+G89+H89+I99</f>
        <v>0</v>
      </c>
      <c r="D89" s="87"/>
      <c r="E89" s="87"/>
      <c r="F89" s="85"/>
      <c r="G89" s="87"/>
      <c r="H89" s="87"/>
      <c r="I89" s="87"/>
      <c r="J89" s="87"/>
      <c r="K89" s="87"/>
      <c r="L89" s="87"/>
    </row>
    <row r="90" spans="1:12" ht="39">
      <c r="A90" s="83" t="s">
        <v>71</v>
      </c>
      <c r="B90" s="88" t="s">
        <v>72</v>
      </c>
      <c r="C90" s="87">
        <f>D90+E90+F90+G90+H90+I100</f>
        <v>0</v>
      </c>
      <c r="D90" s="87"/>
      <c r="E90" s="87"/>
      <c r="F90" s="87"/>
      <c r="G90" s="87"/>
      <c r="H90" s="87">
        <f>H91</f>
        <v>0</v>
      </c>
      <c r="I90" s="85"/>
      <c r="J90" s="85"/>
      <c r="K90" s="85"/>
      <c r="L90" s="85"/>
    </row>
    <row r="91" spans="1:13" s="4" customFormat="1" ht="12.75">
      <c r="A91" s="83">
        <v>3</v>
      </c>
      <c r="B91" s="88" t="s">
        <v>16</v>
      </c>
      <c r="C91" s="87">
        <f>D91+E91+F91+G91+H91+I101</f>
        <v>0</v>
      </c>
      <c r="D91" s="85"/>
      <c r="E91" s="85"/>
      <c r="F91" s="85"/>
      <c r="G91" s="87"/>
      <c r="H91" s="87">
        <f>H92+H96</f>
        <v>0</v>
      </c>
      <c r="I91" s="87"/>
      <c r="J91" s="87"/>
      <c r="K91" s="87"/>
      <c r="L91" s="87"/>
      <c r="M91" s="78"/>
    </row>
    <row r="92" spans="1:12" ht="12.75">
      <c r="A92" s="83">
        <v>31</v>
      </c>
      <c r="B92" s="88" t="s">
        <v>17</v>
      </c>
      <c r="C92" s="87">
        <f>D92+E92+F92+G92+H92+I102</f>
        <v>0</v>
      </c>
      <c r="D92" s="85"/>
      <c r="E92" s="85"/>
      <c r="F92" s="85"/>
      <c r="G92" s="85"/>
      <c r="H92" s="85"/>
      <c r="I92" s="85"/>
      <c r="J92" s="85"/>
      <c r="K92" s="85"/>
      <c r="L92" s="85"/>
    </row>
    <row r="93" spans="1:12" ht="12.75">
      <c r="A93" s="89">
        <v>311</v>
      </c>
      <c r="B93" s="84" t="s">
        <v>18</v>
      </c>
      <c r="C93" s="85">
        <f>D93+E93+F93+G93+H93+I103</f>
        <v>0</v>
      </c>
      <c r="D93" s="87"/>
      <c r="E93" s="87"/>
      <c r="F93" s="87"/>
      <c r="G93" s="85"/>
      <c r="H93" s="85"/>
      <c r="I93" s="85"/>
      <c r="J93" s="85"/>
      <c r="K93" s="85"/>
      <c r="L93" s="85"/>
    </row>
    <row r="94" spans="1:13" s="4" customFormat="1" ht="12.75">
      <c r="A94" s="89">
        <v>312</v>
      </c>
      <c r="B94" s="84" t="s">
        <v>19</v>
      </c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78"/>
    </row>
    <row r="95" spans="1:13" s="4" customFormat="1" ht="12.75">
      <c r="A95" s="89">
        <v>313</v>
      </c>
      <c r="B95" s="84" t="s">
        <v>20</v>
      </c>
      <c r="C95" s="85">
        <v>0</v>
      </c>
      <c r="D95" s="85"/>
      <c r="E95" s="85"/>
      <c r="F95" s="85"/>
      <c r="G95" s="85"/>
      <c r="H95" s="85"/>
      <c r="I95" s="85"/>
      <c r="J95" s="85"/>
      <c r="K95" s="85"/>
      <c r="L95" s="85"/>
      <c r="M95" s="78"/>
    </row>
    <row r="96" spans="1:13" s="4" customFormat="1" ht="12.75">
      <c r="A96" s="83">
        <v>32</v>
      </c>
      <c r="B96" s="88" t="s">
        <v>21</v>
      </c>
      <c r="C96" s="87">
        <v>0</v>
      </c>
      <c r="D96" s="85"/>
      <c r="E96" s="85"/>
      <c r="F96" s="85"/>
      <c r="G96" s="87"/>
      <c r="H96" s="87">
        <f>H97+H98+H99</f>
        <v>0</v>
      </c>
      <c r="I96" s="87"/>
      <c r="J96" s="87"/>
      <c r="K96" s="87"/>
      <c r="L96" s="87"/>
      <c r="M96" s="78"/>
    </row>
    <row r="97" spans="1:12" ht="12.75">
      <c r="A97" s="89">
        <v>321</v>
      </c>
      <c r="B97" s="84" t="s">
        <v>22</v>
      </c>
      <c r="C97" s="85">
        <v>0</v>
      </c>
      <c r="D97" s="85"/>
      <c r="E97" s="85"/>
      <c r="F97" s="85"/>
      <c r="G97" s="85"/>
      <c r="H97" s="85"/>
      <c r="I97" s="85"/>
      <c r="J97" s="85"/>
      <c r="K97" s="85"/>
      <c r="L97" s="85"/>
    </row>
    <row r="98" spans="1:12" ht="12.75">
      <c r="A98" s="89">
        <v>322</v>
      </c>
      <c r="B98" s="84" t="s">
        <v>23</v>
      </c>
      <c r="C98" s="85">
        <v>0</v>
      </c>
      <c r="D98" s="87"/>
      <c r="E98" s="87"/>
      <c r="F98" s="87"/>
      <c r="G98" s="85"/>
      <c r="H98" s="85"/>
      <c r="I98" s="85"/>
      <c r="J98" s="85"/>
      <c r="K98" s="85"/>
      <c r="L98" s="85"/>
    </row>
    <row r="99" spans="1:12" ht="12.75">
      <c r="A99" s="89">
        <v>323</v>
      </c>
      <c r="B99" s="84" t="s">
        <v>24</v>
      </c>
      <c r="C99" s="85">
        <v>0</v>
      </c>
      <c r="D99" s="85"/>
      <c r="E99" s="85"/>
      <c r="F99" s="85"/>
      <c r="G99" s="87"/>
      <c r="H99" s="85">
        <f>H100</f>
        <v>0</v>
      </c>
      <c r="I99" s="87"/>
      <c r="J99" s="87"/>
      <c r="K99" s="87"/>
      <c r="L99" s="87"/>
    </row>
    <row r="100" spans="1:13" s="4" customFormat="1" ht="12.75">
      <c r="A100" s="90">
        <v>3232</v>
      </c>
      <c r="B100" s="91" t="s">
        <v>89</v>
      </c>
      <c r="C100" s="85">
        <v>0</v>
      </c>
      <c r="D100" s="85"/>
      <c r="E100" s="85"/>
      <c r="F100" s="85"/>
      <c r="G100" s="87"/>
      <c r="H100" s="92"/>
      <c r="I100" s="87"/>
      <c r="J100" s="87"/>
      <c r="K100" s="87"/>
      <c r="L100" s="87"/>
      <c r="M100" s="78"/>
    </row>
    <row r="101" spans="1:12" ht="12.75">
      <c r="A101" s="89">
        <v>329</v>
      </c>
      <c r="B101" s="84" t="s">
        <v>25</v>
      </c>
      <c r="C101" s="85">
        <v>0</v>
      </c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1:12" ht="12.75">
      <c r="A102" s="83">
        <v>34</v>
      </c>
      <c r="B102" s="88" t="s">
        <v>26</v>
      </c>
      <c r="C102" s="87">
        <v>0</v>
      </c>
      <c r="D102" s="87"/>
      <c r="E102" s="87"/>
      <c r="F102" s="87"/>
      <c r="G102" s="85"/>
      <c r="H102" s="85"/>
      <c r="I102" s="85"/>
      <c r="J102" s="85"/>
      <c r="K102" s="85"/>
      <c r="L102" s="85"/>
    </row>
    <row r="103" spans="1:12" ht="12.75">
      <c r="A103" s="89">
        <v>343</v>
      </c>
      <c r="B103" s="84" t="s">
        <v>27</v>
      </c>
      <c r="C103" s="85">
        <v>0</v>
      </c>
      <c r="D103" s="87"/>
      <c r="E103" s="87"/>
      <c r="F103" s="87"/>
      <c r="G103" s="85"/>
      <c r="H103" s="85"/>
      <c r="I103" s="85"/>
      <c r="J103" s="85"/>
      <c r="K103" s="85"/>
      <c r="L103" s="85"/>
    </row>
    <row r="104" spans="1:12" ht="26.25">
      <c r="A104" s="83">
        <v>1006</v>
      </c>
      <c r="B104" s="88" t="s">
        <v>75</v>
      </c>
      <c r="C104" s="87">
        <v>189600</v>
      </c>
      <c r="D104" s="87">
        <f aca="true" t="shared" si="18" ref="D104:K104">D105</f>
        <v>0</v>
      </c>
      <c r="E104" s="87">
        <f t="shared" si="18"/>
        <v>56000</v>
      </c>
      <c r="F104" s="87">
        <f t="shared" si="18"/>
        <v>0</v>
      </c>
      <c r="G104" s="87">
        <f t="shared" si="18"/>
        <v>0</v>
      </c>
      <c r="H104" s="87">
        <f t="shared" si="18"/>
        <v>133600</v>
      </c>
      <c r="I104" s="87">
        <f t="shared" si="18"/>
        <v>0</v>
      </c>
      <c r="J104" s="87">
        <f t="shared" si="18"/>
        <v>0</v>
      </c>
      <c r="K104" s="87">
        <f t="shared" si="18"/>
        <v>190000</v>
      </c>
      <c r="L104" s="87">
        <v>190000</v>
      </c>
    </row>
    <row r="105" spans="1:12" ht="12.75">
      <c r="A105" s="83" t="s">
        <v>66</v>
      </c>
      <c r="B105" s="88" t="s">
        <v>76</v>
      </c>
      <c r="C105" s="87">
        <f>D105+E105+F105+G105+H105+I105</f>
        <v>189600</v>
      </c>
      <c r="D105" s="87">
        <f>D106</f>
        <v>0</v>
      </c>
      <c r="E105" s="87">
        <f>E106</f>
        <v>56000</v>
      </c>
      <c r="F105" s="87"/>
      <c r="G105" s="85"/>
      <c r="H105" s="87">
        <f>H106</f>
        <v>133600</v>
      </c>
      <c r="I105" s="87">
        <f>I106</f>
        <v>0</v>
      </c>
      <c r="J105" s="87">
        <f>J106</f>
        <v>0</v>
      </c>
      <c r="K105" s="87">
        <f>K106</f>
        <v>190000</v>
      </c>
      <c r="L105" s="87">
        <f>L106</f>
        <v>190000</v>
      </c>
    </row>
    <row r="106" spans="1:12" ht="12.75">
      <c r="A106" s="83">
        <v>3</v>
      </c>
      <c r="B106" s="88" t="s">
        <v>16</v>
      </c>
      <c r="C106" s="87">
        <f>D106+E106+F106+G106+H106+I106</f>
        <v>189600</v>
      </c>
      <c r="D106" s="87">
        <f aca="true" t="shared" si="19" ref="D106:K106">D107+D111</f>
        <v>0</v>
      </c>
      <c r="E106" s="87">
        <f t="shared" si="19"/>
        <v>56000</v>
      </c>
      <c r="F106" s="87">
        <f t="shared" si="19"/>
        <v>0</v>
      </c>
      <c r="G106" s="87">
        <f t="shared" si="19"/>
        <v>0</v>
      </c>
      <c r="H106" s="87">
        <f t="shared" si="19"/>
        <v>133600</v>
      </c>
      <c r="I106" s="87">
        <f t="shared" si="19"/>
        <v>0</v>
      </c>
      <c r="J106" s="87">
        <f t="shared" si="19"/>
        <v>0</v>
      </c>
      <c r="K106" s="87">
        <f t="shared" si="19"/>
        <v>190000</v>
      </c>
      <c r="L106" s="87">
        <v>190000</v>
      </c>
    </row>
    <row r="107" spans="1:13" s="4" customFormat="1" ht="12.75">
      <c r="A107" s="83">
        <v>31</v>
      </c>
      <c r="B107" s="88" t="s">
        <v>17</v>
      </c>
      <c r="C107" s="87">
        <f aca="true" t="shared" si="20" ref="C107:C120">D107+E107+F107+G107+H107+I107</f>
        <v>0</v>
      </c>
      <c r="D107" s="87"/>
      <c r="E107" s="85"/>
      <c r="F107" s="85"/>
      <c r="G107" s="87"/>
      <c r="H107" s="87"/>
      <c r="I107" s="87"/>
      <c r="J107" s="87"/>
      <c r="K107" s="87"/>
      <c r="L107" s="87"/>
      <c r="M107" s="78"/>
    </row>
    <row r="108" spans="1:12" ht="12.75">
      <c r="A108" s="89">
        <v>311</v>
      </c>
      <c r="B108" s="84" t="s">
        <v>18</v>
      </c>
      <c r="C108" s="85">
        <f t="shared" si="20"/>
        <v>0</v>
      </c>
      <c r="D108" s="85"/>
      <c r="E108" s="85"/>
      <c r="F108" s="85"/>
      <c r="G108" s="85"/>
      <c r="H108" s="85"/>
      <c r="I108" s="85"/>
      <c r="J108" s="85"/>
      <c r="K108" s="85"/>
      <c r="L108" s="85"/>
    </row>
    <row r="109" spans="1:13" s="4" customFormat="1" ht="12.75">
      <c r="A109" s="89">
        <v>312</v>
      </c>
      <c r="B109" s="84" t="s">
        <v>19</v>
      </c>
      <c r="C109" s="85">
        <f t="shared" si="20"/>
        <v>0</v>
      </c>
      <c r="D109" s="85"/>
      <c r="E109" s="87"/>
      <c r="F109" s="87"/>
      <c r="G109" s="85"/>
      <c r="H109" s="85"/>
      <c r="I109" s="85"/>
      <c r="J109" s="85"/>
      <c r="K109" s="85"/>
      <c r="L109" s="85"/>
      <c r="M109" s="78"/>
    </row>
    <row r="110" spans="1:12" ht="12.75">
      <c r="A110" s="89">
        <v>313</v>
      </c>
      <c r="B110" s="84" t="s">
        <v>20</v>
      </c>
      <c r="C110" s="85">
        <f t="shared" si="20"/>
        <v>0</v>
      </c>
      <c r="D110" s="85"/>
      <c r="E110" s="85"/>
      <c r="F110" s="85"/>
      <c r="G110" s="85"/>
      <c r="H110" s="85"/>
      <c r="I110" s="85"/>
      <c r="J110" s="85"/>
      <c r="K110" s="85"/>
      <c r="L110" s="85"/>
    </row>
    <row r="111" spans="1:13" s="4" customFormat="1" ht="12.75">
      <c r="A111" s="83">
        <v>32</v>
      </c>
      <c r="B111" s="88" t="s">
        <v>21</v>
      </c>
      <c r="C111" s="87">
        <f t="shared" si="20"/>
        <v>189600</v>
      </c>
      <c r="D111" s="87">
        <f aca="true" t="shared" si="21" ref="D111:I111">D112+D113+SUM(D112:D118)</f>
        <v>0</v>
      </c>
      <c r="E111" s="87">
        <f t="shared" si="21"/>
        <v>56000</v>
      </c>
      <c r="F111" s="87">
        <f t="shared" si="21"/>
        <v>0</v>
      </c>
      <c r="G111" s="87">
        <f t="shared" si="21"/>
        <v>0</v>
      </c>
      <c r="H111" s="87">
        <f t="shared" si="21"/>
        <v>133600</v>
      </c>
      <c r="I111" s="87">
        <f t="shared" si="21"/>
        <v>0</v>
      </c>
      <c r="J111" s="87"/>
      <c r="K111" s="87">
        <v>190000</v>
      </c>
      <c r="L111" s="87">
        <v>190000</v>
      </c>
      <c r="M111" s="78"/>
    </row>
    <row r="112" spans="1:13" s="4" customFormat="1" ht="12.75">
      <c r="A112" s="89">
        <v>321</v>
      </c>
      <c r="B112" s="84" t="s">
        <v>22</v>
      </c>
      <c r="C112" s="85">
        <f t="shared" si="20"/>
        <v>0</v>
      </c>
      <c r="D112" s="87"/>
      <c r="E112" s="85"/>
      <c r="F112" s="85"/>
      <c r="G112" s="87"/>
      <c r="H112" s="87"/>
      <c r="I112" s="87"/>
      <c r="J112" s="87"/>
      <c r="K112" s="87"/>
      <c r="L112" s="87"/>
      <c r="M112" s="78"/>
    </row>
    <row r="113" spans="1:12" ht="12.75" customHeight="1">
      <c r="A113" s="89">
        <v>322</v>
      </c>
      <c r="B113" s="84" t="s">
        <v>23</v>
      </c>
      <c r="C113" s="85">
        <f t="shared" si="20"/>
        <v>0</v>
      </c>
      <c r="D113" s="85"/>
      <c r="E113" s="85"/>
      <c r="F113" s="85"/>
      <c r="G113" s="85"/>
      <c r="H113" s="85"/>
      <c r="I113" s="85"/>
      <c r="J113" s="85"/>
      <c r="K113" s="85"/>
      <c r="L113" s="85"/>
    </row>
    <row r="114" spans="1:12" ht="12.75" customHeight="1">
      <c r="A114" s="89">
        <v>3222</v>
      </c>
      <c r="B114" s="84" t="s">
        <v>124</v>
      </c>
      <c r="C114" s="85">
        <v>56000</v>
      </c>
      <c r="D114" s="85"/>
      <c r="E114" s="85">
        <v>56000</v>
      </c>
      <c r="F114" s="85"/>
      <c r="G114" s="85"/>
      <c r="H114" s="85"/>
      <c r="I114" s="85"/>
      <c r="J114" s="85"/>
      <c r="K114" s="85"/>
      <c r="L114" s="85"/>
    </row>
    <row r="115" spans="1:12" ht="24.75" customHeight="1">
      <c r="A115" s="89">
        <v>3222</v>
      </c>
      <c r="B115" s="126" t="s">
        <v>112</v>
      </c>
      <c r="C115" s="85">
        <f t="shared" si="20"/>
        <v>108000</v>
      </c>
      <c r="D115" s="85"/>
      <c r="E115" s="85"/>
      <c r="F115" s="85"/>
      <c r="G115" s="85"/>
      <c r="H115" s="85">
        <v>108000</v>
      </c>
      <c r="I115" s="85"/>
      <c r="J115" s="85"/>
      <c r="K115" s="85"/>
      <c r="L115" s="85"/>
    </row>
    <row r="116" spans="1:12" ht="13.5" customHeight="1">
      <c r="A116" s="90">
        <v>3222</v>
      </c>
      <c r="B116" s="126" t="s">
        <v>111</v>
      </c>
      <c r="C116" s="85">
        <f t="shared" si="20"/>
        <v>25600</v>
      </c>
      <c r="D116" s="85"/>
      <c r="E116" s="85"/>
      <c r="F116" s="85"/>
      <c r="G116" s="85"/>
      <c r="H116" s="85">
        <v>25600</v>
      </c>
      <c r="I116" s="85"/>
      <c r="J116" s="85"/>
      <c r="K116" s="85"/>
      <c r="L116" s="85"/>
    </row>
    <row r="117" spans="1:12" ht="12.75">
      <c r="A117" s="89">
        <v>323</v>
      </c>
      <c r="B117" s="84" t="s">
        <v>24</v>
      </c>
      <c r="C117" s="85">
        <f t="shared" si="20"/>
        <v>0</v>
      </c>
      <c r="D117" s="85"/>
      <c r="E117" s="85"/>
      <c r="F117" s="85"/>
      <c r="G117" s="85"/>
      <c r="H117" s="85"/>
      <c r="I117" s="85"/>
      <c r="J117" s="85"/>
      <c r="K117" s="85"/>
      <c r="L117" s="85"/>
    </row>
    <row r="118" spans="1:12" ht="12.75">
      <c r="A118" s="89">
        <v>329</v>
      </c>
      <c r="B118" s="84" t="s">
        <v>25</v>
      </c>
      <c r="C118" s="85">
        <f t="shared" si="20"/>
        <v>0</v>
      </c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1:12" ht="12.75">
      <c r="A119" s="83">
        <v>34</v>
      </c>
      <c r="B119" s="88" t="s">
        <v>26</v>
      </c>
      <c r="C119" s="85">
        <f t="shared" si="20"/>
        <v>0</v>
      </c>
      <c r="D119" s="85"/>
      <c r="E119" s="85"/>
      <c r="F119" s="85"/>
      <c r="G119" s="87"/>
      <c r="H119" s="87"/>
      <c r="I119" s="87"/>
      <c r="J119" s="87"/>
      <c r="K119" s="87"/>
      <c r="L119" s="87"/>
    </row>
    <row r="120" spans="1:12" ht="12.75">
      <c r="A120" s="89">
        <v>343</v>
      </c>
      <c r="B120" s="84" t="s">
        <v>27</v>
      </c>
      <c r="C120" s="85">
        <f t="shared" si="20"/>
        <v>0</v>
      </c>
      <c r="D120" s="87"/>
      <c r="E120" s="87"/>
      <c r="F120" s="87"/>
      <c r="G120" s="85"/>
      <c r="H120" s="85"/>
      <c r="I120" s="85"/>
      <c r="J120" s="85"/>
      <c r="K120" s="85"/>
      <c r="L120" s="85"/>
    </row>
    <row r="121" spans="1:12" ht="26.25">
      <c r="A121" s="83" t="s">
        <v>73</v>
      </c>
      <c r="B121" s="88" t="s">
        <v>99</v>
      </c>
      <c r="C121" s="87">
        <f>D121+E121+F121+G121+H121+I132</f>
        <v>375000</v>
      </c>
      <c r="D121" s="87">
        <f aca="true" t="shared" si="22" ref="D121:I121">D122+D139</f>
        <v>0</v>
      </c>
      <c r="E121" s="87">
        <f t="shared" si="22"/>
        <v>0</v>
      </c>
      <c r="F121" s="87">
        <f t="shared" si="22"/>
        <v>0</v>
      </c>
      <c r="G121" s="87">
        <f t="shared" si="22"/>
        <v>0</v>
      </c>
      <c r="H121" s="87">
        <f t="shared" si="22"/>
        <v>375000</v>
      </c>
      <c r="I121" s="87">
        <f t="shared" si="22"/>
        <v>0</v>
      </c>
      <c r="J121" s="87"/>
      <c r="K121" s="87">
        <v>375000</v>
      </c>
      <c r="L121" s="87">
        <v>375000</v>
      </c>
    </row>
    <row r="122" spans="1:12" ht="12.75">
      <c r="A122" s="83">
        <v>3</v>
      </c>
      <c r="B122" s="88" t="s">
        <v>16</v>
      </c>
      <c r="C122" s="87">
        <f>D122+E122+F122+G122+H122+I133</f>
        <v>375000</v>
      </c>
      <c r="D122" s="87">
        <f aca="true" t="shared" si="23" ref="D122:I122">D123+D128+D137</f>
        <v>0</v>
      </c>
      <c r="E122" s="87">
        <f t="shared" si="23"/>
        <v>0</v>
      </c>
      <c r="F122" s="87">
        <f t="shared" si="23"/>
        <v>0</v>
      </c>
      <c r="G122" s="87">
        <f t="shared" si="23"/>
        <v>0</v>
      </c>
      <c r="H122" s="87">
        <f t="shared" si="23"/>
        <v>375000</v>
      </c>
      <c r="I122" s="87">
        <f t="shared" si="23"/>
        <v>0</v>
      </c>
      <c r="J122" s="87"/>
      <c r="K122" s="87">
        <v>375000</v>
      </c>
      <c r="L122" s="87">
        <v>375000</v>
      </c>
    </row>
    <row r="123" spans="1:12" ht="12.75">
      <c r="A123" s="83">
        <v>31</v>
      </c>
      <c r="B123" s="88" t="s">
        <v>17</v>
      </c>
      <c r="C123" s="87">
        <f aca="true" t="shared" si="24" ref="C123:C128">D123+E123+F123+G123+H123+I135</f>
        <v>0</v>
      </c>
      <c r="D123" s="87">
        <f>D124+D125+D126</f>
        <v>0</v>
      </c>
      <c r="E123" s="87"/>
      <c r="F123" s="87"/>
      <c r="G123" s="85"/>
      <c r="H123" s="85"/>
      <c r="I123" s="85"/>
      <c r="J123" s="85"/>
      <c r="K123" s="85"/>
      <c r="L123" s="85"/>
    </row>
    <row r="124" spans="1:12" ht="12.75">
      <c r="A124" s="89">
        <v>311</v>
      </c>
      <c r="B124" s="84" t="s">
        <v>18</v>
      </c>
      <c r="C124" s="85">
        <f t="shared" si="24"/>
        <v>0</v>
      </c>
      <c r="D124" s="85"/>
      <c r="E124" s="85"/>
      <c r="F124" s="85"/>
      <c r="G124" s="85"/>
      <c r="H124" s="85"/>
      <c r="I124" s="85"/>
      <c r="J124" s="85"/>
      <c r="K124" s="85"/>
      <c r="L124" s="85"/>
    </row>
    <row r="125" spans="1:12" ht="12.75">
      <c r="A125" s="89">
        <v>312</v>
      </c>
      <c r="B125" s="84" t="s">
        <v>19</v>
      </c>
      <c r="C125" s="85">
        <f t="shared" si="24"/>
        <v>0</v>
      </c>
      <c r="D125" s="85"/>
      <c r="E125" s="85"/>
      <c r="F125" s="85"/>
      <c r="G125" s="87"/>
      <c r="H125" s="87"/>
      <c r="I125" s="87"/>
      <c r="J125" s="87"/>
      <c r="K125" s="85"/>
      <c r="L125" s="85"/>
    </row>
    <row r="126" spans="1:12" ht="12.75">
      <c r="A126" s="89">
        <v>313</v>
      </c>
      <c r="B126" s="84" t="s">
        <v>20</v>
      </c>
      <c r="C126" s="85">
        <f t="shared" si="24"/>
        <v>0</v>
      </c>
      <c r="D126" s="85"/>
      <c r="E126" s="85"/>
      <c r="F126" s="85"/>
      <c r="G126" s="85"/>
      <c r="H126" s="85"/>
      <c r="I126" s="85"/>
      <c r="J126" s="85"/>
      <c r="K126" s="85"/>
      <c r="L126" s="85"/>
    </row>
    <row r="127" spans="1:12" ht="24.75">
      <c r="A127" s="90">
        <v>3132</v>
      </c>
      <c r="B127" s="91" t="s">
        <v>74</v>
      </c>
      <c r="C127" s="85">
        <f t="shared" si="24"/>
        <v>0</v>
      </c>
      <c r="D127" s="85"/>
      <c r="E127" s="87"/>
      <c r="F127" s="87"/>
      <c r="G127" s="87"/>
      <c r="H127" s="87"/>
      <c r="I127" s="87"/>
      <c r="J127" s="87"/>
      <c r="K127" s="85"/>
      <c r="L127" s="85"/>
    </row>
    <row r="128" spans="1:12" ht="12.75">
      <c r="A128" s="83">
        <v>32</v>
      </c>
      <c r="B128" s="88" t="s">
        <v>21</v>
      </c>
      <c r="C128" s="87">
        <f t="shared" si="24"/>
        <v>375000</v>
      </c>
      <c r="D128" s="85"/>
      <c r="E128" s="85"/>
      <c r="F128" s="85"/>
      <c r="G128" s="87"/>
      <c r="H128" s="87">
        <f>SUM(H129+H131+H134+H136)</f>
        <v>375000</v>
      </c>
      <c r="I128" s="87">
        <f>SUM(I129:I136)</f>
        <v>0</v>
      </c>
      <c r="J128" s="87"/>
      <c r="K128" s="87">
        <v>375000</v>
      </c>
      <c r="L128" s="87">
        <v>375000</v>
      </c>
    </row>
    <row r="129" spans="1:12" ht="12.75">
      <c r="A129" s="89">
        <v>321</v>
      </c>
      <c r="B129" s="84" t="s">
        <v>22</v>
      </c>
      <c r="C129" s="85">
        <v>10000</v>
      </c>
      <c r="D129" s="87"/>
      <c r="E129" s="87"/>
      <c r="F129" s="87"/>
      <c r="G129" s="85"/>
      <c r="H129" s="85">
        <v>10000</v>
      </c>
      <c r="I129" s="85"/>
      <c r="J129" s="85"/>
      <c r="K129" s="85"/>
      <c r="L129" s="85"/>
    </row>
    <row r="130" spans="1:12" ht="12.75">
      <c r="A130" s="89">
        <v>3221</v>
      </c>
      <c r="B130" s="84" t="s">
        <v>81</v>
      </c>
      <c r="C130" s="85">
        <f>D130+E130+F130+G130+H130+I151</f>
        <v>10000</v>
      </c>
      <c r="D130" s="87"/>
      <c r="E130" s="87"/>
      <c r="F130" s="87"/>
      <c r="G130" s="85"/>
      <c r="H130" s="85">
        <v>10000</v>
      </c>
      <c r="I130" s="85"/>
      <c r="J130" s="85"/>
      <c r="K130" s="85"/>
      <c r="L130" s="85"/>
    </row>
    <row r="131" spans="1:12" ht="12.75">
      <c r="A131" s="89">
        <v>322</v>
      </c>
      <c r="B131" s="84" t="s">
        <v>23</v>
      </c>
      <c r="C131" s="85">
        <f>D131+E131+F131+G131+H131+I152</f>
        <v>35000</v>
      </c>
      <c r="D131" s="87"/>
      <c r="E131" s="87"/>
      <c r="F131" s="87"/>
      <c r="G131" s="85"/>
      <c r="H131" s="85">
        <v>35000</v>
      </c>
      <c r="I131" s="85"/>
      <c r="J131" s="85"/>
      <c r="K131" s="85"/>
      <c r="L131" s="85"/>
    </row>
    <row r="132" spans="1:12" ht="12.75">
      <c r="A132" s="89">
        <v>3222</v>
      </c>
      <c r="B132" s="84" t="s">
        <v>79</v>
      </c>
      <c r="C132" s="85">
        <f>D132+E132+F132+G132+H132+I152</f>
        <v>35000</v>
      </c>
      <c r="D132" s="87"/>
      <c r="E132" s="87"/>
      <c r="F132" s="87"/>
      <c r="G132" s="85"/>
      <c r="H132" s="85">
        <v>35000</v>
      </c>
      <c r="I132" s="85"/>
      <c r="J132" s="85"/>
      <c r="K132" s="85"/>
      <c r="L132" s="85"/>
    </row>
    <row r="133" spans="1:12" ht="12.75">
      <c r="A133" s="89">
        <v>3225</v>
      </c>
      <c r="B133" s="84" t="s">
        <v>83</v>
      </c>
      <c r="C133" s="85">
        <f>D133+E133+F133+G133+H133+I153</f>
        <v>0</v>
      </c>
      <c r="D133" s="87"/>
      <c r="E133" s="87"/>
      <c r="F133" s="87"/>
      <c r="G133" s="85"/>
      <c r="H133" s="85">
        <v>0</v>
      </c>
      <c r="I133" s="85"/>
      <c r="J133" s="85"/>
      <c r="K133" s="85"/>
      <c r="L133" s="85"/>
    </row>
    <row r="134" spans="1:12" ht="12.75">
      <c r="A134" s="89">
        <v>323</v>
      </c>
      <c r="B134" s="84" t="s">
        <v>24</v>
      </c>
      <c r="C134" s="85">
        <v>320000</v>
      </c>
      <c r="D134" s="87"/>
      <c r="E134" s="87"/>
      <c r="F134" s="87"/>
      <c r="G134" s="85"/>
      <c r="H134" s="85">
        <v>330000</v>
      </c>
      <c r="I134" s="85"/>
      <c r="J134" s="85"/>
      <c r="K134" s="85"/>
      <c r="L134" s="85"/>
    </row>
    <row r="135" spans="1:12" ht="12.75">
      <c r="A135" s="89">
        <v>3231</v>
      </c>
      <c r="B135" s="84" t="s">
        <v>82</v>
      </c>
      <c r="C135" s="85">
        <v>320000</v>
      </c>
      <c r="D135" s="85"/>
      <c r="E135" s="85"/>
      <c r="F135" s="85"/>
      <c r="G135" s="85"/>
      <c r="H135" s="85">
        <v>330000</v>
      </c>
      <c r="I135" s="85"/>
      <c r="J135" s="85"/>
      <c r="K135" s="85"/>
      <c r="L135" s="85"/>
    </row>
    <row r="136" spans="1:12" ht="12.75">
      <c r="A136" s="89">
        <v>329</v>
      </c>
      <c r="B136" s="84" t="s">
        <v>25</v>
      </c>
      <c r="C136" s="85">
        <f aca="true" t="shared" si="25" ref="C136:C141">D136+E136+F136+G136+H136+I157</f>
        <v>0</v>
      </c>
      <c r="D136" s="85"/>
      <c r="E136" s="85"/>
      <c r="F136" s="85"/>
      <c r="G136" s="87"/>
      <c r="H136" s="87"/>
      <c r="I136" s="87"/>
      <c r="J136" s="87"/>
      <c r="K136" s="85"/>
      <c r="L136" s="85"/>
    </row>
    <row r="137" spans="1:12" ht="12.75">
      <c r="A137" s="83">
        <v>34</v>
      </c>
      <c r="B137" s="88" t="s">
        <v>26</v>
      </c>
      <c r="C137" s="87">
        <f t="shared" si="25"/>
        <v>0</v>
      </c>
      <c r="D137" s="85">
        <v>0</v>
      </c>
      <c r="E137" s="85">
        <v>0</v>
      </c>
      <c r="F137" s="85">
        <v>0</v>
      </c>
      <c r="G137" s="87">
        <v>0</v>
      </c>
      <c r="H137" s="87">
        <v>0</v>
      </c>
      <c r="I137" s="87">
        <v>0</v>
      </c>
      <c r="J137" s="87">
        <v>0</v>
      </c>
      <c r="K137" s="87">
        <v>0</v>
      </c>
      <c r="L137" s="87">
        <v>0</v>
      </c>
    </row>
    <row r="138" spans="1:12" ht="12.75">
      <c r="A138" s="83">
        <v>343</v>
      </c>
      <c r="B138" s="84" t="s">
        <v>27</v>
      </c>
      <c r="C138" s="85">
        <f t="shared" si="25"/>
        <v>0</v>
      </c>
      <c r="D138" s="87"/>
      <c r="E138" s="87"/>
      <c r="F138" s="87"/>
      <c r="G138" s="87"/>
      <c r="H138" s="87"/>
      <c r="I138" s="87"/>
      <c r="J138" s="87"/>
      <c r="K138" s="85"/>
      <c r="L138" s="85"/>
    </row>
    <row r="139" spans="1:12" ht="12.75">
      <c r="A139" s="83">
        <v>4</v>
      </c>
      <c r="B139" s="84"/>
      <c r="C139" s="87">
        <f t="shared" si="25"/>
        <v>0</v>
      </c>
      <c r="D139" s="87">
        <f aca="true" t="shared" si="26" ref="D139:I139">SUM(D140:D141)</f>
        <v>0</v>
      </c>
      <c r="E139" s="87">
        <f t="shared" si="26"/>
        <v>0</v>
      </c>
      <c r="F139" s="87">
        <f t="shared" si="26"/>
        <v>0</v>
      </c>
      <c r="G139" s="87">
        <f t="shared" si="26"/>
        <v>0</v>
      </c>
      <c r="H139" s="87">
        <f t="shared" si="26"/>
        <v>0</v>
      </c>
      <c r="I139" s="87">
        <f t="shared" si="26"/>
        <v>0</v>
      </c>
      <c r="J139" s="87"/>
      <c r="K139" s="87">
        <v>10000</v>
      </c>
      <c r="L139" s="87">
        <v>10000</v>
      </c>
    </row>
    <row r="140" spans="1:12" ht="12.75">
      <c r="A140" s="89">
        <v>42</v>
      </c>
      <c r="B140" s="84" t="s">
        <v>84</v>
      </c>
      <c r="C140" s="85">
        <f t="shared" si="25"/>
        <v>0</v>
      </c>
      <c r="D140" s="87"/>
      <c r="E140" s="87"/>
      <c r="F140" s="87"/>
      <c r="G140" s="87"/>
      <c r="H140" s="85"/>
      <c r="I140" s="87"/>
      <c r="J140" s="87"/>
      <c r="K140" s="85"/>
      <c r="L140" s="85"/>
    </row>
    <row r="141" spans="1:12" ht="12.75">
      <c r="A141" s="89">
        <v>4221</v>
      </c>
      <c r="B141" s="84" t="s">
        <v>85</v>
      </c>
      <c r="C141" s="85">
        <f t="shared" si="25"/>
        <v>0</v>
      </c>
      <c r="D141" s="87"/>
      <c r="E141" s="87"/>
      <c r="F141" s="87"/>
      <c r="G141" s="87"/>
      <c r="H141" s="85"/>
      <c r="I141" s="87"/>
      <c r="J141" s="87"/>
      <c r="K141" s="85"/>
      <c r="L141" s="85"/>
    </row>
    <row r="142" spans="1:12" ht="26.25">
      <c r="A142" s="83"/>
      <c r="B142" s="88" t="s">
        <v>100</v>
      </c>
      <c r="C142" s="87">
        <f>D142+E142+F142+G142+H142+I142</f>
        <v>6335130</v>
      </c>
      <c r="D142" s="87">
        <f aca="true" t="shared" si="27" ref="D142:I142">D143+D162</f>
        <v>0</v>
      </c>
      <c r="E142" s="87">
        <f t="shared" si="27"/>
        <v>0</v>
      </c>
      <c r="F142" s="87">
        <f t="shared" si="27"/>
        <v>0</v>
      </c>
      <c r="G142" s="87">
        <f t="shared" si="27"/>
        <v>0</v>
      </c>
      <c r="H142" s="87">
        <f>H143</f>
        <v>6335130</v>
      </c>
      <c r="I142" s="87">
        <f t="shared" si="27"/>
        <v>0</v>
      </c>
      <c r="J142" s="87"/>
      <c r="K142" s="87">
        <v>6365500</v>
      </c>
      <c r="L142" s="87">
        <v>6396700</v>
      </c>
    </row>
    <row r="143" spans="1:12" ht="12.75">
      <c r="A143" s="83">
        <v>3</v>
      </c>
      <c r="B143" s="88" t="s">
        <v>16</v>
      </c>
      <c r="C143" s="87">
        <f>D143+E143+F143+G143+H143+I157</f>
        <v>6335130</v>
      </c>
      <c r="D143" s="87">
        <f aca="true" t="shared" si="28" ref="D143:I143">D144+D151+D160</f>
        <v>0</v>
      </c>
      <c r="E143" s="87">
        <f t="shared" si="28"/>
        <v>0</v>
      </c>
      <c r="F143" s="87">
        <f t="shared" si="28"/>
        <v>0</v>
      </c>
      <c r="G143" s="87">
        <f t="shared" si="28"/>
        <v>0</v>
      </c>
      <c r="H143" s="87">
        <f>H144+H148</f>
        <v>6335130</v>
      </c>
      <c r="I143" s="87">
        <f t="shared" si="28"/>
        <v>0</v>
      </c>
      <c r="J143" s="87"/>
      <c r="K143" s="87">
        <v>6365500</v>
      </c>
      <c r="L143" s="87">
        <v>6396700</v>
      </c>
    </row>
    <row r="144" spans="1:12" ht="12.75">
      <c r="A144" s="83">
        <v>31</v>
      </c>
      <c r="B144" s="88" t="s">
        <v>17</v>
      </c>
      <c r="C144" s="87">
        <f>D144+E144+F144+G144+H144+I158</f>
        <v>6227660</v>
      </c>
      <c r="D144" s="87">
        <f aca="true" t="shared" si="29" ref="D144:I144">D145+D146+D147</f>
        <v>0</v>
      </c>
      <c r="E144" s="87">
        <f t="shared" si="29"/>
        <v>0</v>
      </c>
      <c r="F144" s="87">
        <f t="shared" si="29"/>
        <v>0</v>
      </c>
      <c r="G144" s="87">
        <f t="shared" si="29"/>
        <v>0</v>
      </c>
      <c r="H144" s="87">
        <f t="shared" si="29"/>
        <v>6227660</v>
      </c>
      <c r="I144" s="87">
        <f t="shared" si="29"/>
        <v>0</v>
      </c>
      <c r="J144" s="87"/>
      <c r="K144" s="87">
        <v>6258000</v>
      </c>
      <c r="L144" s="87">
        <v>6289200</v>
      </c>
    </row>
    <row r="145" spans="1:12" ht="12.75">
      <c r="A145" s="89">
        <v>311</v>
      </c>
      <c r="B145" s="84" t="s">
        <v>18</v>
      </c>
      <c r="C145" s="85">
        <f>D145+E145+F145+G145+H145+I159</f>
        <v>5155000</v>
      </c>
      <c r="D145" s="85"/>
      <c r="E145" s="85"/>
      <c r="F145" s="85"/>
      <c r="G145" s="85"/>
      <c r="H145" s="85">
        <v>5155000</v>
      </c>
      <c r="I145" s="85"/>
      <c r="J145" s="85"/>
      <c r="K145" s="85"/>
      <c r="L145" s="85"/>
    </row>
    <row r="146" spans="1:12" ht="12.75">
      <c r="A146" s="89">
        <v>312</v>
      </c>
      <c r="B146" s="84" t="s">
        <v>19</v>
      </c>
      <c r="C146" s="85">
        <f>D146+E146+F146+G146+H146+I160</f>
        <v>186000</v>
      </c>
      <c r="D146" s="85"/>
      <c r="E146" s="85"/>
      <c r="F146" s="85"/>
      <c r="G146" s="87"/>
      <c r="H146" s="85">
        <v>186000</v>
      </c>
      <c r="I146" s="87"/>
      <c r="J146" s="87"/>
      <c r="K146" s="85"/>
      <c r="L146" s="85"/>
    </row>
    <row r="147" spans="1:12" ht="12.75">
      <c r="A147" s="89">
        <v>313</v>
      </c>
      <c r="B147" s="84" t="s">
        <v>20</v>
      </c>
      <c r="C147" s="85">
        <f>D147+E147+F147+G147+H147+I161</f>
        <v>886660</v>
      </c>
      <c r="D147" s="85"/>
      <c r="E147" s="85"/>
      <c r="F147" s="85"/>
      <c r="G147" s="85"/>
      <c r="H147" s="85">
        <v>886660</v>
      </c>
      <c r="I147" s="85"/>
      <c r="J147" s="85"/>
      <c r="K147" s="85"/>
      <c r="L147" s="85"/>
    </row>
    <row r="148" spans="1:12" ht="12.75">
      <c r="A148" s="83">
        <v>32</v>
      </c>
      <c r="B148" s="88" t="s">
        <v>21</v>
      </c>
      <c r="C148" s="87">
        <f>D148+E148+F148+G148+H148+I161</f>
        <v>107470</v>
      </c>
      <c r="D148" s="87">
        <f aca="true" t="shared" si="30" ref="D148:J148">SUM(D149)</f>
        <v>0</v>
      </c>
      <c r="E148" s="87">
        <f t="shared" si="30"/>
        <v>0</v>
      </c>
      <c r="F148" s="87">
        <f t="shared" si="30"/>
        <v>0</v>
      </c>
      <c r="G148" s="87">
        <f t="shared" si="30"/>
        <v>0</v>
      </c>
      <c r="H148" s="87">
        <f>SUM(H149+H152)</f>
        <v>107470</v>
      </c>
      <c r="I148" s="87">
        <f t="shared" si="30"/>
        <v>0</v>
      </c>
      <c r="J148" s="87">
        <f t="shared" si="30"/>
        <v>0</v>
      </c>
      <c r="K148" s="87">
        <v>107500</v>
      </c>
      <c r="L148" s="87">
        <v>107500</v>
      </c>
    </row>
    <row r="149" spans="1:12" ht="12.75">
      <c r="A149" s="89">
        <v>321</v>
      </c>
      <c r="B149" s="84" t="s">
        <v>22</v>
      </c>
      <c r="C149" s="87">
        <f>D149+E149+F149+G149+H149+I162</f>
        <v>85000</v>
      </c>
      <c r="D149" s="85">
        <f aca="true" t="shared" si="31" ref="D149:I149">SUM(D150:D151)</f>
        <v>0</v>
      </c>
      <c r="E149" s="85">
        <f t="shared" si="31"/>
        <v>0</v>
      </c>
      <c r="F149" s="85">
        <f t="shared" si="31"/>
        <v>0</v>
      </c>
      <c r="G149" s="85">
        <f t="shared" si="31"/>
        <v>0</v>
      </c>
      <c r="H149" s="85">
        <v>85000</v>
      </c>
      <c r="I149" s="85">
        <f t="shared" si="31"/>
        <v>0</v>
      </c>
      <c r="J149" s="85"/>
      <c r="K149" s="85"/>
      <c r="L149" s="85"/>
    </row>
    <row r="150" spans="1:12" ht="12.75">
      <c r="A150" s="90">
        <v>3211</v>
      </c>
      <c r="B150" s="91" t="s">
        <v>41</v>
      </c>
      <c r="C150" s="87">
        <f>D150+E150+F150+G150+H150+I163</f>
        <v>0</v>
      </c>
      <c r="D150" s="85"/>
      <c r="E150" s="92"/>
      <c r="F150" s="92"/>
      <c r="G150" s="85"/>
      <c r="H150" s="85">
        <v>0</v>
      </c>
      <c r="I150" s="85"/>
      <c r="J150" s="85"/>
      <c r="K150" s="85"/>
      <c r="L150" s="85"/>
    </row>
    <row r="151" spans="1:12" ht="16.5" customHeight="1">
      <c r="A151" s="90">
        <v>3212</v>
      </c>
      <c r="B151" s="91" t="s">
        <v>98</v>
      </c>
      <c r="C151" s="87">
        <f>D151+E151+F151+G151+H151+I164</f>
        <v>85000</v>
      </c>
      <c r="D151" s="85"/>
      <c r="E151" s="92"/>
      <c r="F151" s="92"/>
      <c r="G151" s="85"/>
      <c r="H151" s="85">
        <v>85000</v>
      </c>
      <c r="I151" s="85"/>
      <c r="J151" s="85"/>
      <c r="K151" s="85"/>
      <c r="L151" s="85"/>
    </row>
    <row r="152" spans="1:12" ht="15" customHeight="1">
      <c r="A152" s="90">
        <v>329</v>
      </c>
      <c r="B152" s="126" t="s">
        <v>118</v>
      </c>
      <c r="C152" s="87">
        <f>D152+E152+F152+G152+H152+I165</f>
        <v>22470</v>
      </c>
      <c r="D152" s="85"/>
      <c r="E152" s="92"/>
      <c r="F152" s="92"/>
      <c r="G152" s="85"/>
      <c r="H152" s="85">
        <v>22470</v>
      </c>
      <c r="I152" s="85"/>
      <c r="J152" s="85"/>
      <c r="K152" s="85"/>
      <c r="L152" s="85"/>
    </row>
    <row r="153" spans="1:12" ht="16.5" customHeight="1">
      <c r="A153" s="115"/>
      <c r="B153" s="116"/>
      <c r="C153" s="79"/>
      <c r="D153" s="79"/>
      <c r="E153" s="117"/>
      <c r="F153" s="117"/>
      <c r="G153" s="79"/>
      <c r="H153" s="79"/>
      <c r="I153" s="79"/>
      <c r="J153" s="79"/>
      <c r="K153" s="79"/>
      <c r="L153" s="79"/>
    </row>
    <row r="154" spans="1:12" ht="12.75">
      <c r="A154" s="181" t="s">
        <v>130</v>
      </c>
      <c r="B154" s="181"/>
      <c r="C154" s="79"/>
      <c r="D154" s="79"/>
      <c r="E154" s="79"/>
      <c r="F154" s="182" t="s">
        <v>95</v>
      </c>
      <c r="G154" s="182"/>
      <c r="H154" s="79"/>
      <c r="I154" s="182" t="s">
        <v>96</v>
      </c>
      <c r="J154" s="182"/>
      <c r="K154" s="182"/>
      <c r="L154" s="79"/>
    </row>
    <row r="155" spans="1:12" ht="12.75">
      <c r="A155" s="68"/>
      <c r="B155" s="7"/>
      <c r="C155" s="79"/>
      <c r="D155" s="79"/>
      <c r="E155" s="79"/>
      <c r="F155" s="79"/>
      <c r="G155" s="79"/>
      <c r="H155" s="79"/>
      <c r="I155" s="79"/>
      <c r="J155" s="79"/>
      <c r="K155" s="79"/>
      <c r="L155" s="79"/>
    </row>
    <row r="156" spans="1:12" ht="12.75">
      <c r="A156" s="68"/>
      <c r="B156" s="7"/>
      <c r="C156" s="79"/>
      <c r="D156" s="79"/>
      <c r="E156" s="79"/>
      <c r="F156" s="182" t="s">
        <v>97</v>
      </c>
      <c r="G156" s="182"/>
      <c r="H156" s="79"/>
      <c r="I156" s="182" t="s">
        <v>133</v>
      </c>
      <c r="J156" s="182"/>
      <c r="K156" s="182"/>
      <c r="L156" s="79"/>
    </row>
    <row r="157" spans="1:12" ht="12.75">
      <c r="A157" s="68"/>
      <c r="B157" s="7"/>
      <c r="C157" s="79"/>
      <c r="D157" s="79"/>
      <c r="E157" s="79"/>
      <c r="F157" s="79"/>
      <c r="G157" s="79"/>
      <c r="H157" s="79"/>
      <c r="I157" s="79"/>
      <c r="J157" s="79"/>
      <c r="K157" s="79"/>
      <c r="L157" s="79"/>
    </row>
    <row r="158" spans="1:12" ht="12.75">
      <c r="A158" s="68"/>
      <c r="B158" s="7"/>
      <c r="C158" s="79"/>
      <c r="D158" s="79"/>
      <c r="E158" s="79"/>
      <c r="F158" s="79"/>
      <c r="G158" s="79"/>
      <c r="H158" s="79"/>
      <c r="I158" s="79"/>
      <c r="J158" s="79"/>
      <c r="K158" s="79"/>
      <c r="L158" s="79"/>
    </row>
    <row r="159" spans="1:12" ht="12.75">
      <c r="A159" s="68"/>
      <c r="B159" s="7"/>
      <c r="C159" s="79"/>
      <c r="D159" s="79"/>
      <c r="E159" s="79"/>
      <c r="F159" s="79"/>
      <c r="G159" s="79"/>
      <c r="H159" s="79"/>
      <c r="I159" s="79"/>
      <c r="J159" s="79"/>
      <c r="K159" s="79"/>
      <c r="L159" s="79"/>
    </row>
    <row r="160" spans="1:12" ht="12.75">
      <c r="A160" s="68"/>
      <c r="B160" s="7"/>
      <c r="C160" s="79"/>
      <c r="D160" s="79"/>
      <c r="E160" s="79"/>
      <c r="F160" s="79"/>
      <c r="G160" s="79"/>
      <c r="H160" s="79"/>
      <c r="I160" s="79"/>
      <c r="J160" s="79"/>
      <c r="K160" s="79"/>
      <c r="L160" s="79"/>
    </row>
    <row r="161" spans="1:12" ht="12.75">
      <c r="A161" s="68"/>
      <c r="B161" s="7"/>
      <c r="C161" s="79"/>
      <c r="D161" s="79"/>
      <c r="E161" s="79"/>
      <c r="F161" s="79"/>
      <c r="G161" s="79"/>
      <c r="H161" s="79"/>
      <c r="I161" s="79"/>
      <c r="J161" s="79"/>
      <c r="K161" s="79"/>
      <c r="L161" s="79"/>
    </row>
    <row r="162" spans="1:12" ht="12.75">
      <c r="A162" s="68"/>
      <c r="B162" s="7"/>
      <c r="C162" s="79"/>
      <c r="D162" s="79"/>
      <c r="E162" s="79"/>
      <c r="F162" s="79"/>
      <c r="G162" s="79"/>
      <c r="H162" s="79"/>
      <c r="I162" s="79"/>
      <c r="J162" s="79"/>
      <c r="K162" s="79"/>
      <c r="L162" s="79"/>
    </row>
    <row r="163" spans="1:12" ht="12.75">
      <c r="A163" s="68"/>
      <c r="B163" s="7"/>
      <c r="C163" s="79"/>
      <c r="D163" s="79"/>
      <c r="E163" s="79"/>
      <c r="F163" s="79"/>
      <c r="G163" s="79"/>
      <c r="H163" s="79"/>
      <c r="I163" s="79"/>
      <c r="J163" s="79"/>
      <c r="K163" s="79"/>
      <c r="L163" s="79"/>
    </row>
    <row r="164" spans="1:12" ht="12.75">
      <c r="A164" s="68"/>
      <c r="B164" s="7"/>
      <c r="C164" s="79"/>
      <c r="D164" s="79"/>
      <c r="E164" s="79"/>
      <c r="F164" s="79"/>
      <c r="G164" s="79"/>
      <c r="H164" s="79"/>
      <c r="I164" s="79"/>
      <c r="J164" s="79"/>
      <c r="K164" s="79"/>
      <c r="L164" s="79"/>
    </row>
    <row r="165" spans="1:12" ht="12.75">
      <c r="A165" s="68"/>
      <c r="B165" s="7"/>
      <c r="C165" s="79"/>
      <c r="D165" s="79"/>
      <c r="E165" s="79"/>
      <c r="F165" s="79"/>
      <c r="G165" s="79"/>
      <c r="H165" s="79"/>
      <c r="I165" s="79"/>
      <c r="J165" s="79"/>
      <c r="K165" s="79"/>
      <c r="L165" s="79"/>
    </row>
    <row r="166" spans="1:12" ht="12.75">
      <c r="A166" s="68"/>
      <c r="B166" s="7"/>
      <c r="C166" s="79"/>
      <c r="D166" s="79"/>
      <c r="E166" s="79"/>
      <c r="F166" s="79"/>
      <c r="G166" s="79"/>
      <c r="H166" s="79"/>
      <c r="I166" s="79"/>
      <c r="J166" s="79"/>
      <c r="K166" s="79"/>
      <c r="L166" s="79"/>
    </row>
    <row r="167" spans="1:12" ht="12.75">
      <c r="A167" s="68"/>
      <c r="B167" s="7"/>
      <c r="C167" s="79"/>
      <c r="D167" s="79"/>
      <c r="E167" s="79"/>
      <c r="F167" s="79"/>
      <c r="G167" s="79"/>
      <c r="H167" s="79"/>
      <c r="I167" s="79"/>
      <c r="J167" s="79"/>
      <c r="K167" s="79"/>
      <c r="L167" s="79"/>
    </row>
    <row r="168" spans="1:12" ht="12.75">
      <c r="A168" s="68"/>
      <c r="B168" s="7"/>
      <c r="C168" s="79"/>
      <c r="D168" s="79"/>
      <c r="E168" s="79"/>
      <c r="F168" s="79"/>
      <c r="G168" s="79"/>
      <c r="H168" s="79"/>
      <c r="I168" s="79"/>
      <c r="J168" s="79"/>
      <c r="K168" s="79"/>
      <c r="L168" s="79"/>
    </row>
    <row r="169" spans="1:12" ht="12.75">
      <c r="A169" s="68"/>
      <c r="B169" s="7"/>
      <c r="C169" s="79"/>
      <c r="D169" s="79"/>
      <c r="E169" s="79"/>
      <c r="F169" s="79"/>
      <c r="G169" s="79"/>
      <c r="H169" s="79"/>
      <c r="I169" s="79"/>
      <c r="J169" s="79"/>
      <c r="K169" s="79"/>
      <c r="L169" s="79"/>
    </row>
    <row r="170" spans="1:12" ht="12.75">
      <c r="A170" s="68"/>
      <c r="B170" s="7"/>
      <c r="C170" s="79"/>
      <c r="D170" s="79"/>
      <c r="E170" s="79"/>
      <c r="F170" s="79"/>
      <c r="G170" s="79"/>
      <c r="H170" s="79"/>
      <c r="I170" s="79"/>
      <c r="J170" s="79"/>
      <c r="K170" s="79"/>
      <c r="L170" s="79"/>
    </row>
    <row r="171" spans="1:12" ht="12.75">
      <c r="A171" s="68"/>
      <c r="B171" s="7"/>
      <c r="C171" s="79"/>
      <c r="D171" s="79"/>
      <c r="E171" s="79"/>
      <c r="F171" s="79"/>
      <c r="G171" s="79"/>
      <c r="H171" s="79"/>
      <c r="I171" s="79"/>
      <c r="J171" s="79"/>
      <c r="K171" s="79"/>
      <c r="L171" s="79"/>
    </row>
    <row r="172" spans="1:12" ht="12.75">
      <c r="A172" s="68"/>
      <c r="B172" s="7"/>
      <c r="C172" s="79"/>
      <c r="D172" s="79"/>
      <c r="E172" s="79"/>
      <c r="F172" s="79"/>
      <c r="G172" s="79"/>
      <c r="H172" s="79"/>
      <c r="I172" s="79"/>
      <c r="J172" s="79"/>
      <c r="K172" s="79"/>
      <c r="L172" s="79"/>
    </row>
    <row r="173" spans="1:12" ht="12.75">
      <c r="A173" s="68"/>
      <c r="B173" s="7"/>
      <c r="C173" s="79"/>
      <c r="D173" s="79"/>
      <c r="E173" s="79"/>
      <c r="F173" s="79"/>
      <c r="G173" s="79"/>
      <c r="H173" s="79"/>
      <c r="I173" s="79"/>
      <c r="J173" s="79"/>
      <c r="K173" s="79"/>
      <c r="L173" s="79"/>
    </row>
    <row r="174" spans="1:12" ht="12.75">
      <c r="A174" s="68"/>
      <c r="B174" s="7"/>
      <c r="C174" s="79"/>
      <c r="D174" s="79"/>
      <c r="E174" s="79"/>
      <c r="F174" s="79"/>
      <c r="G174" s="79"/>
      <c r="H174" s="79"/>
      <c r="I174" s="79"/>
      <c r="J174" s="79"/>
      <c r="K174" s="79"/>
      <c r="L174" s="79"/>
    </row>
    <row r="175" spans="1:12" ht="12.75">
      <c r="A175" s="68"/>
      <c r="B175" s="7"/>
      <c r="C175" s="79"/>
      <c r="D175" s="79"/>
      <c r="E175" s="79"/>
      <c r="F175" s="79"/>
      <c r="G175" s="79"/>
      <c r="H175" s="79"/>
      <c r="I175" s="79"/>
      <c r="J175" s="79"/>
      <c r="K175" s="79"/>
      <c r="L175" s="79"/>
    </row>
    <row r="176" spans="1:12" ht="12.75">
      <c r="A176" s="68"/>
      <c r="B176" s="7"/>
      <c r="C176" s="79"/>
      <c r="D176" s="79"/>
      <c r="E176" s="79"/>
      <c r="F176" s="79"/>
      <c r="G176" s="79"/>
      <c r="H176" s="79"/>
      <c r="I176" s="79"/>
      <c r="J176" s="79"/>
      <c r="K176" s="79"/>
      <c r="L176" s="79"/>
    </row>
    <row r="177" spans="1:12" ht="12.75">
      <c r="A177" s="68"/>
      <c r="B177" s="7"/>
      <c r="C177" s="79"/>
      <c r="D177" s="79"/>
      <c r="E177" s="79"/>
      <c r="F177" s="79"/>
      <c r="G177" s="79"/>
      <c r="H177" s="79"/>
      <c r="I177" s="79"/>
      <c r="J177" s="79"/>
      <c r="K177" s="79"/>
      <c r="L177" s="79"/>
    </row>
    <row r="178" spans="1:12" ht="12.75">
      <c r="A178" s="68"/>
      <c r="B178" s="7"/>
      <c r="C178" s="79"/>
      <c r="D178" s="79"/>
      <c r="E178" s="79"/>
      <c r="F178" s="79"/>
      <c r="G178" s="79"/>
      <c r="H178" s="79"/>
      <c r="I178" s="79"/>
      <c r="J178" s="79"/>
      <c r="K178" s="79"/>
      <c r="L178" s="79"/>
    </row>
    <row r="179" spans="1:12" ht="12.75">
      <c r="A179" s="68"/>
      <c r="B179" s="7"/>
      <c r="C179" s="79"/>
      <c r="D179" s="79"/>
      <c r="E179" s="79"/>
      <c r="F179" s="79"/>
      <c r="G179" s="79"/>
      <c r="H179" s="79"/>
      <c r="I179" s="79"/>
      <c r="J179" s="79"/>
      <c r="K179" s="79"/>
      <c r="L179" s="79"/>
    </row>
    <row r="180" spans="1:12" ht="12.75">
      <c r="A180" s="68"/>
      <c r="B180" s="7"/>
      <c r="C180" s="79"/>
      <c r="D180" s="79"/>
      <c r="E180" s="79"/>
      <c r="F180" s="79"/>
      <c r="G180" s="79"/>
      <c r="H180" s="79"/>
      <c r="I180" s="79"/>
      <c r="J180" s="79"/>
      <c r="K180" s="79"/>
      <c r="L180" s="79"/>
    </row>
    <row r="181" spans="1:12" ht="12.75">
      <c r="A181" s="68"/>
      <c r="B181" s="7"/>
      <c r="C181" s="79"/>
      <c r="D181" s="79"/>
      <c r="E181" s="79"/>
      <c r="F181" s="79"/>
      <c r="G181" s="79"/>
      <c r="H181" s="79"/>
      <c r="I181" s="79"/>
      <c r="J181" s="79"/>
      <c r="K181" s="79"/>
      <c r="L181" s="79"/>
    </row>
    <row r="182" spans="1:12" ht="12.75">
      <c r="A182" s="68"/>
      <c r="B182" s="7"/>
      <c r="C182" s="79"/>
      <c r="D182" s="79"/>
      <c r="E182" s="79"/>
      <c r="F182" s="79"/>
      <c r="G182" s="79"/>
      <c r="H182" s="79"/>
      <c r="I182" s="79"/>
      <c r="J182" s="79"/>
      <c r="K182" s="79"/>
      <c r="L182" s="79"/>
    </row>
    <row r="183" spans="1:12" ht="12.75">
      <c r="A183" s="68"/>
      <c r="B183" s="7"/>
      <c r="C183" s="79"/>
      <c r="D183" s="79"/>
      <c r="E183" s="79"/>
      <c r="F183" s="79"/>
      <c r="G183" s="79"/>
      <c r="H183" s="79"/>
      <c r="I183" s="79"/>
      <c r="J183" s="79"/>
      <c r="K183" s="79"/>
      <c r="L183" s="79"/>
    </row>
    <row r="184" spans="1:12" ht="12.75">
      <c r="A184" s="68"/>
      <c r="B184" s="7"/>
      <c r="C184" s="79"/>
      <c r="D184" s="79"/>
      <c r="E184" s="79"/>
      <c r="F184" s="79"/>
      <c r="G184" s="79"/>
      <c r="H184" s="79"/>
      <c r="I184" s="79"/>
      <c r="J184" s="79"/>
      <c r="K184" s="79"/>
      <c r="L184" s="79"/>
    </row>
    <row r="185" spans="1:12" ht="12.75">
      <c r="A185" s="68"/>
      <c r="B185" s="7"/>
      <c r="C185" s="79"/>
      <c r="D185" s="79"/>
      <c r="E185" s="79"/>
      <c r="F185" s="79"/>
      <c r="G185" s="79"/>
      <c r="H185" s="79"/>
      <c r="I185" s="79"/>
      <c r="J185" s="79"/>
      <c r="K185" s="79"/>
      <c r="L185" s="79"/>
    </row>
    <row r="186" spans="1:12" ht="12.75">
      <c r="A186" s="68"/>
      <c r="B186" s="7"/>
      <c r="C186" s="79"/>
      <c r="D186" s="79"/>
      <c r="E186" s="79"/>
      <c r="F186" s="79"/>
      <c r="G186" s="79"/>
      <c r="H186" s="79"/>
      <c r="I186" s="79"/>
      <c r="J186" s="79"/>
      <c r="K186" s="79"/>
      <c r="L186" s="79"/>
    </row>
    <row r="187" spans="1:12" ht="12.75">
      <c r="A187" s="68"/>
      <c r="B187" s="7"/>
      <c r="C187" s="79"/>
      <c r="D187" s="79"/>
      <c r="E187" s="79"/>
      <c r="F187" s="79"/>
      <c r="G187" s="79"/>
      <c r="H187" s="79"/>
      <c r="I187" s="79"/>
      <c r="J187" s="79"/>
      <c r="K187" s="79"/>
      <c r="L187" s="79"/>
    </row>
    <row r="188" spans="1:12" ht="12.75">
      <c r="A188" s="68"/>
      <c r="B188" s="7"/>
      <c r="C188" s="79"/>
      <c r="D188" s="79"/>
      <c r="E188" s="79"/>
      <c r="F188" s="79"/>
      <c r="G188" s="79"/>
      <c r="H188" s="79"/>
      <c r="I188" s="79"/>
      <c r="J188" s="79"/>
      <c r="K188" s="79"/>
      <c r="L188" s="79"/>
    </row>
    <row r="189" spans="1:12" ht="12.75">
      <c r="A189" s="68"/>
      <c r="B189" s="7"/>
      <c r="C189" s="79"/>
      <c r="D189" s="79"/>
      <c r="E189" s="79"/>
      <c r="F189" s="79"/>
      <c r="G189" s="79"/>
      <c r="H189" s="79"/>
      <c r="I189" s="79"/>
      <c r="J189" s="79"/>
      <c r="K189" s="79"/>
      <c r="L189" s="79"/>
    </row>
    <row r="190" spans="1:12" ht="12.75">
      <c r="A190" s="68"/>
      <c r="B190" s="7"/>
      <c r="C190" s="79"/>
      <c r="D190" s="79"/>
      <c r="E190" s="79"/>
      <c r="F190" s="79"/>
      <c r="G190" s="79"/>
      <c r="H190" s="79"/>
      <c r="I190" s="79"/>
      <c r="J190" s="79"/>
      <c r="K190" s="79"/>
      <c r="L190" s="79"/>
    </row>
    <row r="191" spans="1:12" ht="12.75">
      <c r="A191" s="68"/>
      <c r="B191" s="7"/>
      <c r="C191" s="79"/>
      <c r="D191" s="79"/>
      <c r="E191" s="79"/>
      <c r="F191" s="79"/>
      <c r="G191" s="79"/>
      <c r="H191" s="79"/>
      <c r="I191" s="79"/>
      <c r="J191" s="79"/>
      <c r="K191" s="79"/>
      <c r="L191" s="79"/>
    </row>
    <row r="192" spans="1:12" ht="12.75">
      <c r="A192" s="68"/>
      <c r="B192" s="7"/>
      <c r="C192" s="79"/>
      <c r="D192" s="79"/>
      <c r="E192" s="79"/>
      <c r="F192" s="79"/>
      <c r="G192" s="79"/>
      <c r="H192" s="79"/>
      <c r="I192" s="79"/>
      <c r="J192" s="79"/>
      <c r="K192" s="79"/>
      <c r="L192" s="79"/>
    </row>
    <row r="193" spans="1:12" ht="12.75">
      <c r="A193" s="68"/>
      <c r="B193" s="7"/>
      <c r="C193" s="79"/>
      <c r="D193" s="79"/>
      <c r="E193" s="79"/>
      <c r="F193" s="79"/>
      <c r="G193" s="79"/>
      <c r="H193" s="79"/>
      <c r="I193" s="79"/>
      <c r="J193" s="79"/>
      <c r="K193" s="79"/>
      <c r="L193" s="79"/>
    </row>
    <row r="194" spans="1:12" ht="12.75">
      <c r="A194" s="68"/>
      <c r="B194" s="7"/>
      <c r="C194" s="79"/>
      <c r="D194" s="79"/>
      <c r="E194" s="79"/>
      <c r="F194" s="79"/>
      <c r="G194" s="79"/>
      <c r="H194" s="79"/>
      <c r="I194" s="79"/>
      <c r="J194" s="79"/>
      <c r="K194" s="79"/>
      <c r="L194" s="79"/>
    </row>
    <row r="195" spans="1:12" ht="12.75">
      <c r="A195" s="68"/>
      <c r="B195" s="7"/>
      <c r="C195" s="79"/>
      <c r="D195" s="79"/>
      <c r="E195" s="79"/>
      <c r="F195" s="79"/>
      <c r="G195" s="79"/>
      <c r="H195" s="79"/>
      <c r="I195" s="79"/>
      <c r="J195" s="79"/>
      <c r="K195" s="79"/>
      <c r="L195" s="79"/>
    </row>
    <row r="196" spans="1:12" ht="12.75">
      <c r="A196" s="68"/>
      <c r="B196" s="7"/>
      <c r="C196" s="79"/>
      <c r="D196" s="79"/>
      <c r="E196" s="79"/>
      <c r="F196" s="79"/>
      <c r="G196" s="79"/>
      <c r="H196" s="79"/>
      <c r="I196" s="79"/>
      <c r="J196" s="79"/>
      <c r="K196" s="79"/>
      <c r="L196" s="79"/>
    </row>
    <row r="197" spans="1:12" ht="12.75">
      <c r="A197" s="68"/>
      <c r="B197" s="7"/>
      <c r="C197" s="79"/>
      <c r="D197" s="79"/>
      <c r="E197" s="79"/>
      <c r="F197" s="79"/>
      <c r="G197" s="79"/>
      <c r="H197" s="79"/>
      <c r="I197" s="79"/>
      <c r="J197" s="79"/>
      <c r="K197" s="79"/>
      <c r="L197" s="79"/>
    </row>
    <row r="198" spans="1:12" ht="12.75">
      <c r="A198" s="68"/>
      <c r="B198" s="7"/>
      <c r="C198" s="79"/>
      <c r="D198" s="79"/>
      <c r="E198" s="79"/>
      <c r="F198" s="79"/>
      <c r="G198" s="79"/>
      <c r="H198" s="79"/>
      <c r="I198" s="79"/>
      <c r="J198" s="79"/>
      <c r="K198" s="79"/>
      <c r="L198" s="79"/>
    </row>
    <row r="199" spans="1:12" ht="12.75">
      <c r="A199" s="68"/>
      <c r="B199" s="7"/>
      <c r="C199" s="79"/>
      <c r="D199" s="79"/>
      <c r="E199" s="79"/>
      <c r="F199" s="79"/>
      <c r="G199" s="79"/>
      <c r="H199" s="79"/>
      <c r="I199" s="79"/>
      <c r="J199" s="79"/>
      <c r="K199" s="79"/>
      <c r="L199" s="79"/>
    </row>
    <row r="200" spans="1:6" ht="12.75">
      <c r="A200" s="68"/>
      <c r="B200" s="7"/>
      <c r="C200" s="79"/>
      <c r="D200" s="79"/>
      <c r="E200" s="79"/>
      <c r="F200" s="79"/>
    </row>
    <row r="201" spans="1:6" ht="12.75">
      <c r="A201" s="68"/>
      <c r="B201" s="7"/>
      <c r="C201" s="79"/>
      <c r="D201" s="79"/>
      <c r="E201" s="79"/>
      <c r="F201" s="79"/>
    </row>
    <row r="202" spans="1:3" ht="12.75">
      <c r="A202" s="68"/>
      <c r="B202" s="7"/>
      <c r="C202" s="79"/>
    </row>
    <row r="203" spans="1:3" ht="12.75">
      <c r="A203" s="68"/>
      <c r="B203" s="7"/>
      <c r="C203" s="79"/>
    </row>
    <row r="204" spans="1:3" ht="12.75">
      <c r="A204" s="68"/>
      <c r="B204" s="7"/>
      <c r="C204" s="79"/>
    </row>
    <row r="205" spans="1:3" ht="12.75">
      <c r="A205" s="68"/>
      <c r="B205" s="7"/>
      <c r="C205" s="79"/>
    </row>
    <row r="206" spans="1:3" ht="12.75">
      <c r="A206" s="68"/>
      <c r="B206" s="7"/>
      <c r="C206" s="79"/>
    </row>
    <row r="207" spans="1:3" ht="12.75">
      <c r="A207" s="68"/>
      <c r="B207" s="7"/>
      <c r="C207" s="79"/>
    </row>
    <row r="208" spans="1:3" ht="12.75">
      <c r="A208" s="68"/>
      <c r="B208" s="7"/>
      <c r="C208" s="79"/>
    </row>
    <row r="209" spans="1:3" ht="12.75">
      <c r="A209" s="68"/>
      <c r="B209" s="7"/>
      <c r="C209" s="79"/>
    </row>
    <row r="210" spans="1:3" ht="12.75">
      <c r="A210" s="68"/>
      <c r="B210" s="7"/>
      <c r="C210" s="79"/>
    </row>
    <row r="211" spans="1:3" ht="12.75">
      <c r="A211" s="68"/>
      <c r="B211" s="7"/>
      <c r="C211" s="79"/>
    </row>
    <row r="212" spans="1:3" ht="12.75">
      <c r="A212" s="68"/>
      <c r="B212" s="7"/>
      <c r="C212" s="79"/>
    </row>
    <row r="213" spans="1:3" ht="12.75">
      <c r="A213" s="68"/>
      <c r="B213" s="7"/>
      <c r="C213" s="79"/>
    </row>
    <row r="214" spans="1:3" ht="12.75">
      <c r="A214" s="68"/>
      <c r="B214" s="7"/>
      <c r="C214" s="79"/>
    </row>
    <row r="215" spans="1:3" ht="12.75">
      <c r="A215" s="68"/>
      <c r="B215" s="7"/>
      <c r="C215" s="79"/>
    </row>
    <row r="216" spans="1:3" ht="12.75">
      <c r="A216" s="68"/>
      <c r="B216" s="7"/>
      <c r="C216" s="79"/>
    </row>
    <row r="217" spans="1:3" ht="12.75">
      <c r="A217" s="68"/>
      <c r="B217" s="7"/>
      <c r="C217" s="79"/>
    </row>
    <row r="218" spans="1:3" ht="12.75">
      <c r="A218" s="68"/>
      <c r="B218" s="7"/>
      <c r="C218" s="79"/>
    </row>
    <row r="219" spans="1:3" ht="12.75">
      <c r="A219" s="68"/>
      <c r="B219" s="7"/>
      <c r="C219" s="79"/>
    </row>
    <row r="220" spans="1:3" ht="12.75">
      <c r="A220" s="68"/>
      <c r="B220" s="7"/>
      <c r="C220" s="79"/>
    </row>
    <row r="221" spans="1:3" ht="12.75">
      <c r="A221" s="68"/>
      <c r="B221" s="7"/>
      <c r="C221" s="79"/>
    </row>
    <row r="222" spans="1:3" ht="12.75">
      <c r="A222" s="68"/>
      <c r="B222" s="7"/>
      <c r="C222" s="79"/>
    </row>
    <row r="223" spans="1:3" ht="12.75">
      <c r="A223" s="68"/>
      <c r="B223" s="7"/>
      <c r="C223" s="79"/>
    </row>
    <row r="224" spans="1:3" ht="12.75">
      <c r="A224" s="68"/>
      <c r="B224" s="7"/>
      <c r="C224" s="79"/>
    </row>
    <row r="225" spans="1:3" ht="12.75">
      <c r="A225" s="68"/>
      <c r="B225" s="7"/>
      <c r="C225" s="79"/>
    </row>
    <row r="226" spans="1:3" ht="12.75">
      <c r="A226" s="68"/>
      <c r="B226" s="7"/>
      <c r="C226" s="79"/>
    </row>
    <row r="227" spans="1:3" ht="12.75">
      <c r="A227" s="68"/>
      <c r="B227" s="7"/>
      <c r="C227" s="79"/>
    </row>
    <row r="228" spans="1:3" ht="12.75">
      <c r="A228" s="68"/>
      <c r="B228" s="7"/>
      <c r="C228" s="79"/>
    </row>
    <row r="229" spans="1:3" ht="12.75">
      <c r="A229" s="68"/>
      <c r="B229" s="7"/>
      <c r="C229" s="79"/>
    </row>
    <row r="230" spans="1:3" ht="12.75">
      <c r="A230" s="68"/>
      <c r="B230" s="7"/>
      <c r="C230" s="79"/>
    </row>
    <row r="231" spans="1:3" ht="12.75">
      <c r="A231" s="68"/>
      <c r="B231" s="7"/>
      <c r="C231" s="79"/>
    </row>
    <row r="232" spans="1:3" ht="12.75">
      <c r="A232" s="68"/>
      <c r="B232" s="7"/>
      <c r="C232" s="79"/>
    </row>
    <row r="233" spans="1:3" ht="12.75">
      <c r="A233" s="68"/>
      <c r="B233" s="7"/>
      <c r="C233" s="79"/>
    </row>
    <row r="234" spans="1:3" ht="12.75">
      <c r="A234" s="68"/>
      <c r="B234" s="7"/>
      <c r="C234" s="79"/>
    </row>
    <row r="235" spans="1:3" ht="12.75">
      <c r="A235" s="68"/>
      <c r="B235" s="7"/>
      <c r="C235" s="79"/>
    </row>
    <row r="236" spans="1:2" ht="12.75">
      <c r="A236" s="68"/>
      <c r="B236" s="7"/>
    </row>
  </sheetData>
  <sheetProtection/>
  <mergeCells count="8">
    <mergeCell ref="A2:L2"/>
    <mergeCell ref="A1:L1"/>
    <mergeCell ref="A154:B154"/>
    <mergeCell ref="F154:G154"/>
    <mergeCell ref="I154:K154"/>
    <mergeCell ref="F156:G156"/>
    <mergeCell ref="I156:K156"/>
    <mergeCell ref="A3:L3"/>
  </mergeCells>
  <printOptions horizontalCentered="1"/>
  <pageMargins left="0.1968503937007874" right="0.1968503937007874" top="0.2362204724409449" bottom="0.1968503937007874" header="0.11811023622047245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Snježana</cp:lastModifiedBy>
  <cp:lastPrinted>2017-07-12T09:06:18Z</cp:lastPrinted>
  <dcterms:created xsi:type="dcterms:W3CDTF">2013-09-11T11:00:21Z</dcterms:created>
  <dcterms:modified xsi:type="dcterms:W3CDTF">2017-07-12T09:07:13Z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